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10770" activeTab="0"/>
  </bookViews>
  <sheets>
    <sheet name="Regular Overlap" sheetId="1" r:id="rId1"/>
  </sheets>
  <definedNames/>
  <calcPr fullCalcOnLoad="1"/>
</workbook>
</file>

<file path=xl/sharedStrings.xml><?xml version="1.0" encoding="utf-8"?>
<sst xmlns="http://schemas.openxmlformats.org/spreadsheetml/2006/main" count="74" uniqueCount="71">
  <si>
    <t>10%~25%</t>
  </si>
  <si>
    <t>15%~30%</t>
  </si>
  <si>
    <t>Recommended</t>
  </si>
  <si>
    <t>16:9 screen</t>
  </si>
  <si>
    <t>4:3 screen</t>
  </si>
  <si>
    <t>Project plan with multiple projector edge blending using AF5D</t>
  </si>
  <si>
    <t>25%~40%</t>
  </si>
  <si>
    <t>20%~40%</t>
  </si>
  <si>
    <t>16:10 Screen</t>
  </si>
  <si>
    <t>オーバーラップピクセル</t>
  </si>
  <si>
    <t>ソース解像度（水平）</t>
  </si>
  <si>
    <t>ソース解像度（垂直）</t>
  </si>
  <si>
    <t>VP解像度（水平）</t>
  </si>
  <si>
    <t>VP解像度（垂直）</t>
  </si>
  <si>
    <t>スクリーン幅(m)</t>
  </si>
  <si>
    <t>スクリーン高さ(m)</t>
  </si>
  <si>
    <t>VPルーメン(Lum)</t>
  </si>
  <si>
    <t>実スクリーン比率</t>
  </si>
  <si>
    <t>* 最終スクリーンサイズは、幅・高さ共に想定と同等またはそれ以上のサイズになるように設計してください。</t>
  </si>
  <si>
    <t>GeoBoxの幾何学補正機能で、スクリーンサイズを縮小することはできます。</t>
  </si>
  <si>
    <t>（拡大した場合は、入力画像が画面に収まらなくなります）</t>
  </si>
  <si>
    <t>* 理想的なコンテンツは、実スクリーン比率と同一アスペクト比またはコンテンツ最適解像度です。</t>
  </si>
  <si>
    <t>オーバーラップ（水平）</t>
  </si>
  <si>
    <t>オーバーラップ（垂直）</t>
  </si>
  <si>
    <t>VP設置台数（水平）</t>
  </si>
  <si>
    <t>VP設置台数（垂直）</t>
  </si>
  <si>
    <t>コンテンツ最適解像度</t>
  </si>
  <si>
    <t>投写比（最小）</t>
  </si>
  <si>
    <t>投写比（最大）</t>
  </si>
  <si>
    <t>最終スクリーンサイズ(m)</t>
  </si>
  <si>
    <t>VP単体イメージサイズ(m)</t>
  </si>
  <si>
    <t>スクリーン幅</t>
  </si>
  <si>
    <t>スクリーン高さ</t>
  </si>
  <si>
    <t>VPルーメン</t>
  </si>
  <si>
    <t>幅</t>
  </si>
  <si>
    <t>高さ</t>
  </si>
  <si>
    <t>オーバーラップ領域サイズ（m)</t>
  </si>
  <si>
    <t>オリジナルアスペクト比</t>
  </si>
  <si>
    <t>VP比</t>
  </si>
  <si>
    <t>最終比</t>
  </si>
  <si>
    <t>最小</t>
  </si>
  <si>
    <t>最大</t>
  </si>
  <si>
    <t>GeoBox オーバーラップ設定値（OSD &gt; Video wall &gt; Overlap）</t>
  </si>
  <si>
    <t>VP位置（水平）最左端=1</t>
  </si>
  <si>
    <t>左エッジ　設定値</t>
  </si>
  <si>
    <t>右エッジ　設定値</t>
  </si>
  <si>
    <t>* 本シートの設定値は目安値ですので、実写に合わせて微調整してください。</t>
  </si>
  <si>
    <t>VP位置（垂直）最上端=1</t>
  </si>
  <si>
    <t>上エッジ　設定値</t>
  </si>
  <si>
    <t>下エッジ　設定値</t>
  </si>
  <si>
    <t>スクリーンサイズ計算</t>
  </si>
  <si>
    <t>比率</t>
  </si>
  <si>
    <t>サイズ（インチ）</t>
  </si>
  <si>
    <t>幅（インチ）</t>
  </si>
  <si>
    <t>高さ（インチ）</t>
  </si>
  <si>
    <t>幅（m）</t>
  </si>
  <si>
    <t>水平解像度</t>
  </si>
  <si>
    <t>垂直解像度</t>
  </si>
  <si>
    <t>サイズ（インチ）</t>
  </si>
  <si>
    <t>拡大ピクセル(水平）</t>
  </si>
  <si>
    <t>拡大ピクセル（垂直）</t>
  </si>
  <si>
    <t>ブレンディング計算表</t>
  </si>
  <si>
    <t>ブレンディング比率</t>
  </si>
  <si>
    <t>推奨値</t>
  </si>
  <si>
    <t>高さ（m）</t>
  </si>
  <si>
    <t>最終ルクス (Lum/m2)</t>
  </si>
  <si>
    <t>ルクス</t>
  </si>
  <si>
    <t>* 最終ルクスの目安値は、レストランや大会議室などは400～800、見本市などは1000～1500です。</t>
  </si>
  <si>
    <t>最終チェックリスト</t>
  </si>
  <si>
    <t>プロジェクター(VP)基本データ</t>
  </si>
  <si>
    <t>VP設置距離(m)</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</si>
</sst>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 #,##0_-;\-* #,##0_-;_-* &quot;-&quot;_-;_-@_-"/>
    <numFmt numFmtId="182" formatCode="_-&quot;NT$&quot;* #,##0.00_-;\-&quot;NT$&quot;* #,##0.00_-;_-&quot;N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US$&quot;#,##0_);\(&quot;US$&quot;#,##0\)"/>
    <numFmt numFmtId="191" formatCode="&quot;US$&quot;#,##0_);[Red]\(&quot;US$&quot;#,##0\)"/>
    <numFmt numFmtId="192" formatCode="&quot;US$&quot;#,##0.00_);\(&quot;US$&quot;#,##0.00\)"/>
    <numFmt numFmtId="193" formatCode="&quot;US$&quot;#,##0.00_);[Red]\(&quot;US$&quot;#,##0.00\)"/>
    <numFmt numFmtId="194" formatCode="[$-404]AM/PM\ hh:mm:ss"/>
    <numFmt numFmtId="195" formatCode="0.00_ "/>
    <numFmt numFmtId="196" formatCode="0.00_);[Red]\(0.00\)"/>
    <numFmt numFmtId="197" formatCode="0_ "/>
    <numFmt numFmtId="198" formatCode="0_);[Red]\(0\)"/>
    <numFmt numFmtId="199" formatCode="0.0"/>
    <numFmt numFmtId="200" formatCode="0.000000"/>
    <numFmt numFmtId="201" formatCode="0.00000"/>
    <numFmt numFmtId="202" formatCode="0.0000"/>
    <numFmt numFmtId="203" formatCode="0.000"/>
    <numFmt numFmtId="204" formatCode="0.0000000"/>
    <numFmt numFmtId="205" formatCode="0.0%"/>
    <numFmt numFmtId="206" formatCode="0.00000000"/>
    <numFmt numFmtId="207" formatCode="&quot;Yes&quot;;&quot;Yes&quot;;&quot;No&quot;"/>
    <numFmt numFmtId="208" formatCode="&quot;True&quot;;&quot;True&quot;;&quot;False&quot;"/>
    <numFmt numFmtId="209" formatCode="&quot;On&quot;;&quot;On&quot;;&quot;Off&quot;"/>
    <numFmt numFmtId="210" formatCode="[$€-2]\ #,##0.00_);[Red]\([$€-2]\ #,##0.00\)"/>
    <numFmt numFmtId="211" formatCode="000"/>
    <numFmt numFmtId="212" formatCode="0.0_);[Red]\(0.0\)"/>
    <numFmt numFmtId="213" formatCode="0.000_);[Red]\(0.000\)"/>
    <numFmt numFmtId="214" formatCode="0.0_ "/>
    <numFmt numFmtId="215" formatCode="[$-409]mmmmm\-yy;@"/>
    <numFmt numFmtId="216" formatCode="0.000%"/>
    <numFmt numFmtId="217" formatCode="0.0000%"/>
    <numFmt numFmtId="218" formatCode="0.00000%"/>
    <numFmt numFmtId="219" formatCode="0.000000%"/>
    <numFmt numFmtId="220" formatCode="0.0000_);[Red]\(0.0000\)"/>
    <numFmt numFmtId="221" formatCode="0.00000_);[Red]\(0.00000\)"/>
    <numFmt numFmtId="222" formatCode="0.0000000%"/>
  </numFmts>
  <fonts count="66">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メイリオ"/>
      <family val="3"/>
    </font>
    <font>
      <b/>
      <sz val="10"/>
      <name val="メイリオ"/>
      <family val="3"/>
    </font>
    <font>
      <sz val="8"/>
      <name val="メイリオ"/>
      <family val="3"/>
    </font>
    <font>
      <sz val="9"/>
      <name val="メイリオ"/>
      <family val="3"/>
    </font>
    <font>
      <sz val="10"/>
      <color indexed="8"/>
      <name val="メイリオ"/>
      <family val="3"/>
    </font>
    <font>
      <sz val="12"/>
      <name val="メイリオ"/>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12"/>
      <color indexed="62"/>
      <name val="メイリオ"/>
      <family val="3"/>
    </font>
    <font>
      <b/>
      <sz val="10"/>
      <color indexed="62"/>
      <name val="メイリオ"/>
      <family val="3"/>
    </font>
    <font>
      <b/>
      <sz val="14"/>
      <color indexed="62"/>
      <name val="メイリオ"/>
      <family val="3"/>
    </font>
    <font>
      <sz val="10"/>
      <color indexed="26"/>
      <name val="メイリオ"/>
      <family val="3"/>
    </font>
    <font>
      <b/>
      <sz val="10"/>
      <color indexed="9"/>
      <name val="メイリオ"/>
      <family val="3"/>
    </font>
    <font>
      <sz val="10"/>
      <color indexed="10"/>
      <name val="メイリオ"/>
      <family val="3"/>
    </font>
    <font>
      <sz val="10"/>
      <color indexed="13"/>
      <name val="メイリオ"/>
      <family val="3"/>
    </font>
    <font>
      <sz val="10"/>
      <color indexed="62"/>
      <name val="メイリオ"/>
      <family val="3"/>
    </font>
    <font>
      <b/>
      <sz val="12"/>
      <color indexed="10"/>
      <name val="メイリオ"/>
      <family val="3"/>
    </font>
    <font>
      <sz val="9"/>
      <color indexed="8"/>
      <name val="メイリオ"/>
      <family val="3"/>
    </font>
    <font>
      <sz val="10"/>
      <color indexed="53"/>
      <name val="メイリオ"/>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12"/>
      <color theme="4"/>
      <name val="メイリオ"/>
      <family val="3"/>
    </font>
    <font>
      <b/>
      <sz val="10"/>
      <color theme="4"/>
      <name val="メイリオ"/>
      <family val="3"/>
    </font>
    <font>
      <b/>
      <sz val="14"/>
      <color theme="4"/>
      <name val="メイリオ"/>
      <family val="3"/>
    </font>
    <font>
      <sz val="10"/>
      <color theme="2"/>
      <name val="メイリオ"/>
      <family val="3"/>
    </font>
    <font>
      <b/>
      <sz val="10"/>
      <color theme="0"/>
      <name val="メイリオ"/>
      <family val="3"/>
    </font>
    <font>
      <sz val="10"/>
      <color rgb="FFFF0000"/>
      <name val="メイリオ"/>
      <family val="3"/>
    </font>
    <font>
      <sz val="10"/>
      <color rgb="FFFFFF00"/>
      <name val="メイリオ"/>
      <family val="3"/>
    </font>
    <font>
      <sz val="10"/>
      <color theme="4"/>
      <name val="メイリオ"/>
      <family val="3"/>
    </font>
    <font>
      <b/>
      <sz val="12"/>
      <color rgb="FFFF0000"/>
      <name val="メイリオ"/>
      <family val="3"/>
    </font>
    <font>
      <sz val="9"/>
      <color rgb="FF000000"/>
      <name val="メイリオ"/>
      <family val="3"/>
    </font>
    <font>
      <sz val="10"/>
      <color theme="9"/>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61">
    <xf numFmtId="0" fontId="0" fillId="0" borderId="0" xfId="0" applyAlignment="1">
      <alignment vertical="center"/>
    </xf>
    <xf numFmtId="0" fontId="55" fillId="0" borderId="0" xfId="0" applyFont="1" applyAlignment="1" applyProtection="1">
      <alignment horizontal="left" vertical="center"/>
      <protection/>
    </xf>
    <xf numFmtId="0" fontId="56" fillId="0" borderId="0" xfId="0" applyFont="1" applyAlignment="1" applyProtection="1">
      <alignment/>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55"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0" xfId="0" applyFont="1" applyFill="1" applyBorder="1" applyAlignment="1" applyProtection="1">
      <alignment horizontal="left" vertical="center"/>
      <protection/>
    </xf>
    <xf numFmtId="0" fontId="4" fillId="0" borderId="10" xfId="0" applyFont="1" applyBorder="1" applyAlignment="1" applyProtection="1">
      <alignment horizontal="center" vertical="center"/>
      <protection hidden="1"/>
    </xf>
    <xf numFmtId="0" fontId="4" fillId="0" borderId="10" xfId="0" applyFont="1" applyFill="1" applyBorder="1" applyAlignment="1" applyProtection="1">
      <alignment vertical="center"/>
      <protection hidden="1"/>
    </xf>
    <xf numFmtId="0" fontId="4" fillId="0" borderId="10" xfId="0" applyFont="1" applyFill="1" applyBorder="1" applyAlignment="1" applyProtection="1">
      <alignment horizontal="center" vertical="center"/>
      <protection hidden="1"/>
    </xf>
    <xf numFmtId="198" fontId="4" fillId="0" borderId="10" xfId="0" applyNumberFormat="1" applyFont="1" applyBorder="1" applyAlignment="1" applyProtection="1">
      <alignment horizontal="center" vertical="center"/>
      <protection hidden="1"/>
    </xf>
    <xf numFmtId="198" fontId="4" fillId="0" borderId="10" xfId="0" applyNumberFormat="1"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xf>
    <xf numFmtId="0" fontId="55" fillId="0" borderId="0" xfId="0" applyFont="1" applyBorder="1" applyAlignment="1" applyProtection="1">
      <alignment vertical="center"/>
      <protection/>
    </xf>
    <xf numFmtId="0" fontId="56" fillId="0" borderId="10" xfId="0" applyFont="1" applyBorder="1" applyAlignment="1" applyProtection="1">
      <alignment vertical="center"/>
      <protection/>
    </xf>
    <xf numFmtId="1" fontId="4" fillId="0" borderId="10" xfId="0" applyNumberFormat="1" applyFont="1" applyFill="1" applyBorder="1" applyAlignment="1" applyProtection="1">
      <alignment vertical="center"/>
      <protection hidden="1"/>
    </xf>
    <xf numFmtId="1" fontId="4" fillId="0" borderId="10" xfId="0" applyNumberFormat="1" applyFont="1" applyFill="1" applyBorder="1" applyAlignment="1" applyProtection="1">
      <alignment horizontal="center" vertical="center"/>
      <protection/>
    </xf>
    <xf numFmtId="0" fontId="4" fillId="0" borderId="0" xfId="0" applyFont="1" applyAlignment="1">
      <alignment vertical="center"/>
    </xf>
    <xf numFmtId="0" fontId="57" fillId="0" borderId="0" xfId="0" applyFont="1" applyBorder="1" applyAlignment="1">
      <alignment horizontal="left"/>
    </xf>
    <xf numFmtId="0" fontId="4" fillId="0" borderId="0" xfId="0" applyFont="1" applyBorder="1" applyAlignment="1">
      <alignment horizontal="left"/>
    </xf>
    <xf numFmtId="14" fontId="4" fillId="0" borderId="0" xfId="0" applyNumberFormat="1" applyFont="1" applyFill="1" applyBorder="1" applyAlignment="1">
      <alignment horizontal="left"/>
    </xf>
    <xf numFmtId="0" fontId="4" fillId="0" borderId="0" xfId="0" applyFont="1" applyFill="1" applyBorder="1" applyAlignment="1" applyProtection="1">
      <alignment horizontal="center" vertical="center"/>
      <protection hidden="1"/>
    </xf>
    <xf numFmtId="0" fontId="57" fillId="0" borderId="0" xfId="0" applyFont="1" applyBorder="1" applyAlignment="1">
      <alignment horizontal="center"/>
    </xf>
    <xf numFmtId="198" fontId="4" fillId="0" borderId="0" xfId="0" applyNumberFormat="1" applyFont="1" applyAlignment="1">
      <alignment vertical="center"/>
    </xf>
    <xf numFmtId="198" fontId="4" fillId="0" borderId="0" xfId="0" applyNumberFormat="1" applyFont="1" applyAlignment="1">
      <alignment horizontal="left" vertical="center"/>
    </xf>
    <xf numFmtId="0" fontId="58" fillId="0" borderId="0" xfId="0" applyFont="1" applyAlignment="1" applyProtection="1">
      <alignment horizontal="center" vertical="center"/>
      <protection hidden="1"/>
    </xf>
    <xf numFmtId="0" fontId="5" fillId="0" borderId="0" xfId="0" applyFont="1" applyAlignment="1">
      <alignment horizontal="left" vertical="center"/>
    </xf>
    <xf numFmtId="215" fontId="59" fillId="0" borderId="0" xfId="0" applyNumberFormat="1" applyFont="1" applyBorder="1" applyAlignment="1" applyProtection="1">
      <alignment vertical="center"/>
      <protection hidden="1"/>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33" borderId="10" xfId="0" applyFont="1" applyFill="1" applyBorder="1" applyAlignment="1" applyProtection="1">
      <alignment horizontal="center" vertical="center"/>
      <protection hidden="1"/>
    </xf>
    <xf numFmtId="0" fontId="4" fillId="34" borderId="10" xfId="0" applyFont="1" applyFill="1" applyBorder="1" applyAlignment="1">
      <alignment horizontal="center" vertical="center"/>
    </xf>
    <xf numFmtId="198" fontId="4" fillId="0" borderId="0" xfId="0" applyNumberFormat="1" applyFont="1" applyBorder="1" applyAlignment="1">
      <alignment vertical="center"/>
    </xf>
    <xf numFmtId="0" fontId="5" fillId="0" borderId="0" xfId="0" applyFont="1" applyBorder="1" applyAlignment="1">
      <alignment horizontal="center" vertical="center" wrapText="1"/>
    </xf>
    <xf numFmtId="0" fontId="56" fillId="0" borderId="0" xfId="0" applyFont="1" applyBorder="1" applyAlignment="1">
      <alignment horizontal="center" vertical="center" wrapText="1"/>
    </xf>
    <xf numFmtId="2" fontId="4" fillId="34" borderId="10" xfId="0" applyNumberFormat="1" applyFont="1" applyFill="1" applyBorder="1" applyAlignment="1">
      <alignment horizontal="center" vertical="center"/>
    </xf>
    <xf numFmtId="2" fontId="60" fillId="0" borderId="10" xfId="0" applyNumberFormat="1" applyFont="1" applyFill="1" applyBorder="1" applyAlignment="1" applyProtection="1">
      <alignment horizontal="center" vertical="center"/>
      <protection hidden="1"/>
    </xf>
    <xf numFmtId="0" fontId="60" fillId="0" borderId="10" xfId="0" applyFont="1" applyFill="1" applyBorder="1" applyAlignment="1" applyProtection="1">
      <alignment horizontal="center" vertical="center"/>
      <protection hidden="1"/>
    </xf>
    <xf numFmtId="203" fontId="60" fillId="0" borderId="10" xfId="0" applyNumberFormat="1" applyFont="1" applyFill="1" applyBorder="1" applyAlignment="1" applyProtection="1">
      <alignment horizontal="center" vertical="center"/>
      <protection hidden="1"/>
    </xf>
    <xf numFmtId="0" fontId="4" fillId="0" borderId="0" xfId="0" applyFont="1" applyBorder="1" applyAlignment="1">
      <alignment vertical="center" wrapText="1"/>
    </xf>
    <xf numFmtId="219" fontId="4" fillId="0" borderId="0" xfId="42" applyNumberFormat="1" applyFont="1" applyBorder="1" applyAlignment="1">
      <alignment vertical="center"/>
    </xf>
    <xf numFmtId="213" fontId="4" fillId="0" borderId="0" xfId="0" applyNumberFormat="1" applyFont="1" applyBorder="1" applyAlignment="1">
      <alignment vertical="center"/>
    </xf>
    <xf numFmtId="213" fontId="4" fillId="0" borderId="0" xfId="0" applyNumberFormat="1" applyFont="1" applyBorder="1" applyAlignment="1" applyProtection="1">
      <alignment vertical="center"/>
      <protection hidden="1"/>
    </xf>
    <xf numFmtId="213" fontId="4" fillId="0" borderId="0" xfId="0" applyNumberFormat="1" applyFont="1" applyBorder="1" applyAlignment="1">
      <alignment vertical="center"/>
    </xf>
    <xf numFmtId="213" fontId="4" fillId="0" borderId="0" xfId="0" applyNumberFormat="1" applyFont="1" applyFill="1" applyBorder="1" applyAlignment="1" applyProtection="1">
      <alignment vertical="center"/>
      <protection hidden="1"/>
    </xf>
    <xf numFmtId="1" fontId="60" fillId="0" borderId="10" xfId="0" applyNumberFormat="1" applyFont="1" applyFill="1" applyBorder="1" applyAlignment="1" applyProtection="1">
      <alignment horizontal="center" vertical="center"/>
      <protection hidden="1"/>
    </xf>
    <xf numFmtId="203" fontId="4" fillId="0" borderId="10" xfId="0" applyNumberFormat="1" applyFont="1" applyFill="1" applyBorder="1" applyAlignment="1" applyProtection="1">
      <alignment horizontal="center" vertical="center"/>
      <protection hidden="1"/>
    </xf>
    <xf numFmtId="2" fontId="60" fillId="0" borderId="10" xfId="0" applyNumberFormat="1" applyFont="1" applyFill="1" applyBorder="1" applyAlignment="1">
      <alignment horizontal="center" vertical="center"/>
    </xf>
    <xf numFmtId="0" fontId="61" fillId="0" borderId="0" xfId="0" applyFont="1" applyFill="1" applyAlignment="1">
      <alignment vertical="center"/>
    </xf>
    <xf numFmtId="2" fontId="61" fillId="0" borderId="0" xfId="0" applyNumberFormat="1" applyFont="1" applyFill="1" applyAlignment="1">
      <alignment horizontal="center" vertical="center"/>
    </xf>
    <xf numFmtId="196" fontId="4" fillId="0" borderId="0" xfId="0" applyNumberFormat="1" applyFont="1" applyBorder="1" applyAlignment="1">
      <alignment vertical="center"/>
    </xf>
    <xf numFmtId="213" fontId="4" fillId="0" borderId="0" xfId="0" applyNumberFormat="1" applyFont="1" applyFill="1" applyBorder="1" applyAlignment="1" applyProtection="1" quotePrefix="1">
      <alignment vertical="center"/>
      <protection hidden="1"/>
    </xf>
    <xf numFmtId="196" fontId="4" fillId="0" borderId="0" xfId="0" applyNumberFormat="1" applyFont="1" applyAlignment="1">
      <alignment vertical="center"/>
    </xf>
    <xf numFmtId="198" fontId="4" fillId="0" borderId="0" xfId="0" applyNumberFormat="1" applyFont="1" applyBorder="1" applyAlignment="1">
      <alignment/>
    </xf>
    <xf numFmtId="0" fontId="62" fillId="0" borderId="0" xfId="0" applyFont="1" applyAlignment="1" applyProtection="1">
      <alignment horizontal="center"/>
      <protection hidden="1"/>
    </xf>
    <xf numFmtId="0" fontId="62" fillId="0" borderId="0" xfId="0" applyFont="1" applyFill="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0" fontId="62" fillId="0" borderId="0" xfId="0" applyFont="1" applyAlignment="1">
      <alignment/>
    </xf>
    <xf numFmtId="0" fontId="4" fillId="0" borderId="0" xfId="0" applyFont="1" applyAlignment="1">
      <alignment/>
    </xf>
    <xf numFmtId="205" fontId="60" fillId="0" borderId="10" xfId="42" applyNumberFormat="1" applyFont="1" applyFill="1" applyBorder="1" applyAlignment="1" applyProtection="1">
      <alignment horizontal="center" vertical="center"/>
      <protection hidden="1"/>
    </xf>
    <xf numFmtId="205" fontId="4" fillId="0" borderId="10" xfId="42" applyNumberFormat="1" applyFont="1" applyFill="1" applyBorder="1" applyAlignment="1">
      <alignment horizontal="center" vertical="center"/>
    </xf>
    <xf numFmtId="213" fontId="60" fillId="0" borderId="10" xfId="0" applyNumberFormat="1" applyFont="1" applyFill="1" applyBorder="1" applyAlignment="1" applyProtection="1">
      <alignment horizontal="center" vertical="center"/>
      <protection hidden="1"/>
    </xf>
    <xf numFmtId="196" fontId="60" fillId="0" borderId="10" xfId="0" applyNumberFormat="1" applyFont="1" applyFill="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xf>
    <xf numFmtId="0" fontId="4" fillId="0" borderId="10" xfId="0" applyFont="1" applyFill="1" applyBorder="1" applyAlignment="1">
      <alignment horizontal="center" vertical="center"/>
    </xf>
    <xf numFmtId="2" fontId="60" fillId="0" borderId="13" xfId="0" applyNumberFormat="1" applyFont="1" applyFill="1" applyBorder="1" applyAlignment="1" applyProtection="1">
      <alignment horizontal="center" vertical="center"/>
      <protection hidden="1"/>
    </xf>
    <xf numFmtId="213" fontId="4" fillId="0" borderId="0" xfId="0" applyNumberFormat="1" applyFont="1" applyAlignment="1">
      <alignment vertical="center"/>
    </xf>
    <xf numFmtId="0" fontId="4" fillId="0" borderId="0" xfId="0" applyFont="1" applyAlignment="1" applyProtection="1">
      <alignment horizontal="center" vertical="center"/>
      <protection hidden="1"/>
    </xf>
    <xf numFmtId="0" fontId="6" fillId="0" borderId="14" xfId="0" applyFont="1" applyFill="1" applyBorder="1" applyAlignment="1">
      <alignment horizontal="right" vertical="center"/>
    </xf>
    <xf numFmtId="0" fontId="4" fillId="0" borderId="15" xfId="0" applyFont="1" applyBorder="1" applyAlignment="1">
      <alignment horizontal="left" vertical="center"/>
    </xf>
    <xf numFmtId="198" fontId="60" fillId="0" borderId="0" xfId="0" applyNumberFormat="1" applyFont="1" applyAlignment="1">
      <alignment vertical="center"/>
    </xf>
    <xf numFmtId="10" fontId="4" fillId="0" borderId="0" xfId="0" applyNumberFormat="1" applyFont="1" applyBorder="1" applyAlignment="1">
      <alignment horizontal="center" vertical="center" wrapText="1"/>
    </xf>
    <xf numFmtId="0" fontId="5" fillId="0" borderId="10" xfId="0" applyFont="1" applyFill="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xf>
    <xf numFmtId="0" fontId="63"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98" fontId="4" fillId="0" borderId="0" xfId="0" applyNumberFormat="1" applyFont="1" applyAlignment="1">
      <alignment vertical="center"/>
    </xf>
    <xf numFmtId="0" fontId="4" fillId="0" borderId="0" xfId="0" applyFont="1" applyFill="1" applyBorder="1" applyAlignment="1" applyProtection="1">
      <alignment vertical="center"/>
      <protection hidden="1"/>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hidden="1"/>
    </xf>
    <xf numFmtId="198" fontId="4" fillId="0" borderId="0" xfId="0" applyNumberFormat="1" applyFont="1" applyBorder="1" applyAlignment="1" applyProtection="1">
      <alignment vertical="center"/>
      <protection hidden="1"/>
    </xf>
    <xf numFmtId="0" fontId="4" fillId="0" borderId="0" xfId="0" applyFont="1" applyBorder="1" applyAlignment="1" applyProtection="1">
      <alignment vertical="center"/>
      <protection hidden="1"/>
    </xf>
    <xf numFmtId="1" fontId="4" fillId="0" borderId="13" xfId="0" applyNumberFormat="1" applyFont="1" applyBorder="1" applyAlignment="1" applyProtection="1">
      <alignment horizontal="center" vertical="center"/>
      <protection hidden="1"/>
    </xf>
    <xf numFmtId="1" fontId="4" fillId="0" borderId="10" xfId="0" applyNumberFormat="1" applyFont="1" applyFill="1" applyBorder="1" applyAlignment="1" applyProtection="1">
      <alignment horizontal="center" vertical="center"/>
      <protection hidden="1"/>
    </xf>
    <xf numFmtId="0" fontId="5" fillId="0" borderId="0" xfId="0" applyFont="1" applyFill="1" applyBorder="1" applyAlignment="1">
      <alignment vertical="center"/>
    </xf>
    <xf numFmtId="0" fontId="7" fillId="0" borderId="0" xfId="0" applyFont="1" applyBorder="1" applyAlignment="1">
      <alignment horizontal="center" vertical="center" wrapText="1"/>
    </xf>
    <xf numFmtId="195" fontId="8" fillId="0" borderId="0" xfId="0" applyNumberFormat="1" applyFont="1" applyFill="1" applyBorder="1" applyAlignment="1" applyProtection="1">
      <alignment vertical="center"/>
      <protection hidden="1"/>
    </xf>
    <xf numFmtId="195" fontId="8" fillId="0" borderId="0" xfId="0" applyNumberFormat="1" applyFont="1" applyFill="1" applyBorder="1" applyAlignment="1" applyProtection="1" quotePrefix="1">
      <alignment horizontal="left" vertical="center"/>
      <protection hidden="1"/>
    </xf>
    <xf numFmtId="219" fontId="4" fillId="0" borderId="0" xfId="42" applyNumberFormat="1" applyFont="1" applyFill="1" applyBorder="1" applyAlignment="1">
      <alignment vertical="center"/>
    </xf>
    <xf numFmtId="219" fontId="4" fillId="0" borderId="0" xfId="42" applyNumberFormat="1" applyFont="1" applyAlignment="1">
      <alignment vertical="center"/>
    </xf>
    <xf numFmtId="0" fontId="64" fillId="0" borderId="0" xfId="0" applyFont="1" applyBorder="1" applyAlignment="1">
      <alignment horizontal="center" vertical="center" wrapText="1"/>
    </xf>
    <xf numFmtId="0" fontId="4" fillId="0" borderId="0" xfId="0" applyFont="1" applyBorder="1" applyAlignment="1" applyProtection="1">
      <alignment/>
      <protection hidden="1"/>
    </xf>
    <xf numFmtId="0" fontId="4" fillId="0" borderId="0" xfId="0" applyFont="1" applyBorder="1" applyAlignment="1" applyProtection="1">
      <alignment vertical="center"/>
      <protection/>
    </xf>
    <xf numFmtId="2" fontId="4" fillId="0" borderId="0" xfId="0" applyNumberFormat="1" applyFont="1" applyBorder="1" applyAlignment="1" applyProtection="1">
      <alignment horizontal="center"/>
      <protection hidden="1"/>
    </xf>
    <xf numFmtId="0" fontId="4" fillId="0" borderId="0" xfId="0" applyFont="1" applyFill="1" applyBorder="1" applyAlignment="1" applyProtection="1">
      <alignment vertical="center"/>
      <protection/>
    </xf>
    <xf numFmtId="195" fontId="8" fillId="0" borderId="0" xfId="0" applyNumberFormat="1" applyFont="1" applyFill="1" applyBorder="1" applyAlignment="1" applyProtection="1" quotePrefix="1">
      <alignment horizontal="left"/>
      <protection hidden="1"/>
    </xf>
    <xf numFmtId="0" fontId="4" fillId="0" borderId="0" xfId="0" applyFont="1" applyFill="1" applyBorder="1" applyAlignment="1">
      <alignment/>
    </xf>
    <xf numFmtId="219" fontId="4" fillId="0" borderId="0" xfId="42" applyNumberFormat="1" applyFont="1" applyFill="1" applyBorder="1" applyAlignment="1">
      <alignment/>
    </xf>
    <xf numFmtId="219" fontId="4" fillId="0" borderId="0" xfId="42" applyNumberFormat="1" applyFont="1" applyAlignment="1">
      <alignment/>
    </xf>
    <xf numFmtId="198" fontId="4" fillId="0" borderId="0" xfId="0" applyNumberFormat="1" applyFont="1" applyBorder="1" applyAlignment="1" applyProtection="1">
      <alignment/>
      <protection hidden="1"/>
    </xf>
    <xf numFmtId="0" fontId="64" fillId="0" borderId="0" xfId="0" applyFont="1" applyBorder="1" applyAlignment="1">
      <alignment horizontal="center" wrapText="1"/>
    </xf>
    <xf numFmtId="222" fontId="64" fillId="0" borderId="0" xfId="0" applyNumberFormat="1" applyFont="1" applyBorder="1" applyAlignment="1">
      <alignment horizontal="right" wrapText="1"/>
    </xf>
    <xf numFmtId="0" fontId="5" fillId="0" borderId="0" xfId="0" applyFont="1" applyAlignment="1" applyProtection="1">
      <alignment horizontal="left" vertical="center"/>
      <protection hidden="1"/>
    </xf>
    <xf numFmtId="222" fontId="64" fillId="0" borderId="0" xfId="0" applyNumberFormat="1" applyFont="1" applyBorder="1" applyAlignment="1">
      <alignment horizontal="right" vertical="center" wrapText="1"/>
    </xf>
    <xf numFmtId="0" fontId="4" fillId="0" borderId="0" xfId="0" applyFont="1" applyAlignment="1" applyProtection="1">
      <alignment vertical="center"/>
      <protection hidden="1"/>
    </xf>
    <xf numFmtId="198" fontId="4" fillId="0" borderId="0" xfId="0" applyNumberFormat="1" applyFont="1" applyBorder="1" applyAlignment="1" applyProtection="1">
      <alignment horizontal="center" vertical="center"/>
      <protection hidden="1"/>
    </xf>
    <xf numFmtId="10" fontId="7" fillId="0" borderId="0" xfId="0" applyNumberFormat="1" applyFont="1" applyBorder="1" applyAlignment="1">
      <alignment horizontal="center" vertical="center" wrapText="1"/>
    </xf>
    <xf numFmtId="197" fontId="4" fillId="0" borderId="10" xfId="0" applyNumberFormat="1" applyFont="1" applyBorder="1" applyAlignment="1" applyProtection="1">
      <alignment horizontal="center" vertical="center"/>
      <protection hidden="1"/>
    </xf>
    <xf numFmtId="199" fontId="4" fillId="0" borderId="10" xfId="0" applyNumberFormat="1" applyFont="1" applyFill="1" applyBorder="1" applyAlignment="1" applyProtection="1">
      <alignment horizontal="center" vertical="center"/>
      <protection hidden="1"/>
    </xf>
    <xf numFmtId="197" fontId="4" fillId="0" borderId="0" xfId="0" applyNumberFormat="1" applyFont="1" applyBorder="1" applyAlignment="1" applyProtection="1">
      <alignment horizontal="center" vertical="center"/>
      <protection hidden="1"/>
    </xf>
    <xf numFmtId="0" fontId="5" fillId="0" borderId="0" xfId="0" applyFont="1" applyAlignment="1">
      <alignment vertical="center"/>
    </xf>
    <xf numFmtId="199" fontId="4" fillId="0" borderId="0" xfId="0"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1" fontId="4" fillId="0" borderId="0" xfId="0" applyNumberFormat="1" applyFont="1" applyFill="1" applyAlignment="1" applyProtection="1">
      <alignment vertical="center"/>
      <protection hidden="1"/>
    </xf>
    <xf numFmtId="198" fontId="4" fillId="0" borderId="0" xfId="0" applyNumberFormat="1" applyFont="1" applyFill="1" applyAlignment="1" applyProtection="1">
      <alignment vertical="center"/>
      <protection hidden="1"/>
    </xf>
    <xf numFmtId="198" fontId="4" fillId="0" borderId="0" xfId="0" applyNumberFormat="1" applyFont="1" applyAlignment="1" applyProtection="1">
      <alignment vertical="center"/>
      <protection hidden="1"/>
    </xf>
    <xf numFmtId="0" fontId="4" fillId="0" borderId="0" xfId="0" applyFont="1" applyFill="1" applyAlignment="1">
      <alignment vertical="center"/>
    </xf>
    <xf numFmtId="198" fontId="4" fillId="0" borderId="0" xfId="0" applyNumberFormat="1" applyFont="1" applyFill="1" applyAlignment="1">
      <alignment vertical="center"/>
    </xf>
    <xf numFmtId="0" fontId="62" fillId="0" borderId="0" xfId="0" applyFont="1" applyBorder="1" applyAlignment="1" applyProtection="1">
      <alignment/>
      <protection hidden="1"/>
    </xf>
    <xf numFmtId="0" fontId="62" fillId="0" borderId="0" xfId="0" applyFont="1" applyFill="1" applyBorder="1" applyAlignment="1">
      <alignment/>
    </xf>
    <xf numFmtId="0" fontId="65" fillId="0" borderId="0" xfId="0" applyFont="1" applyFill="1" applyBorder="1" applyAlignment="1">
      <alignment/>
    </xf>
    <xf numFmtId="0" fontId="4" fillId="0" borderId="0" xfId="0" applyFont="1" applyFill="1" applyAlignment="1">
      <alignment/>
    </xf>
    <xf numFmtId="1" fontId="4" fillId="0" borderId="0" xfId="0" applyNumberFormat="1" applyFont="1" applyFill="1" applyAlignment="1">
      <alignment/>
    </xf>
    <xf numFmtId="1" fontId="4" fillId="0" borderId="10" xfId="0" applyNumberFormat="1" applyFont="1" applyFill="1" applyBorder="1" applyAlignment="1">
      <alignment horizontal="center" vertical="center"/>
    </xf>
    <xf numFmtId="2" fontId="4" fillId="0" borderId="10" xfId="0" applyNumberFormat="1" applyFont="1" applyFill="1" applyBorder="1" applyAlignment="1" applyProtection="1">
      <alignment horizontal="center" vertical="center"/>
      <protection hidden="1"/>
    </xf>
    <xf numFmtId="2" fontId="4" fillId="0" borderId="16" xfId="0" applyNumberFormat="1" applyFont="1" applyFill="1" applyBorder="1" applyAlignment="1" applyProtection="1">
      <alignment horizontal="center" vertical="center"/>
      <protection hidden="1"/>
    </xf>
    <xf numFmtId="0" fontId="4" fillId="0" borderId="0" xfId="0" applyFont="1" applyBorder="1" applyAlignment="1">
      <alignment horizontal="left" vertical="center"/>
    </xf>
    <xf numFmtId="0" fontId="55" fillId="0" borderId="0" xfId="0" applyFont="1" applyAlignment="1">
      <alignment vertical="center"/>
    </xf>
    <xf numFmtId="0" fontId="4" fillId="0" borderId="13" xfId="0" applyFont="1" applyBorder="1" applyAlignment="1">
      <alignment horizontal="center" vertical="center"/>
    </xf>
    <xf numFmtId="0" fontId="9" fillId="0" borderId="0" xfId="0" applyFont="1" applyAlignment="1">
      <alignment horizontal="left" vertical="center"/>
    </xf>
    <xf numFmtId="0" fontId="55" fillId="0" borderId="0" xfId="0" applyFont="1" applyAlignment="1">
      <alignment horizontal="left" vertical="center"/>
    </xf>
    <xf numFmtId="0" fontId="9" fillId="0" borderId="0" xfId="0" applyFont="1" applyBorder="1" applyAlignment="1">
      <alignment vertical="center"/>
    </xf>
    <xf numFmtId="0" fontId="60" fillId="0" borderId="0" xfId="0" applyFont="1" applyBorder="1" applyAlignment="1">
      <alignment horizontal="center" vertical="center"/>
    </xf>
    <xf numFmtId="2" fontId="60"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0" fontId="56" fillId="0" borderId="14"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57" fillId="0" borderId="0" xfId="0" applyFont="1" applyBorder="1" applyAlignment="1">
      <alignment horizontal="center"/>
    </xf>
    <xf numFmtId="198" fontId="4" fillId="0" borderId="16" xfId="0" applyNumberFormat="1" applyFont="1" applyBorder="1" applyAlignment="1" applyProtection="1">
      <alignment horizontal="center" vertical="center"/>
      <protection/>
    </xf>
    <xf numFmtId="198" fontId="4" fillId="0" borderId="13" xfId="0" applyNumberFormat="1" applyFont="1" applyBorder="1" applyAlignment="1" applyProtection="1">
      <alignment horizontal="center" vertical="center"/>
      <protection/>
    </xf>
    <xf numFmtId="198" fontId="4" fillId="0" borderId="16" xfId="0" applyNumberFormat="1" applyFont="1" applyFill="1" applyBorder="1" applyAlignment="1" applyProtection="1">
      <alignment horizontal="center" vertical="center"/>
      <protection/>
    </xf>
    <xf numFmtId="198" fontId="4" fillId="0" borderId="13"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14" fontId="4" fillId="0" borderId="0" xfId="0" applyNumberFormat="1" applyFont="1" applyFill="1" applyBorder="1" applyAlignment="1">
      <alignment horizontal="left"/>
    </xf>
    <xf numFmtId="0" fontId="6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78</xdr:row>
      <xdr:rowOff>76200</xdr:rowOff>
    </xdr:from>
    <xdr:to>
      <xdr:col>7</xdr:col>
      <xdr:colOff>590550</xdr:colOff>
      <xdr:row>84</xdr:row>
      <xdr:rowOff>0</xdr:rowOff>
    </xdr:to>
    <xdr:sp fLocksText="0">
      <xdr:nvSpPr>
        <xdr:cNvPr id="1" name="文字方塊 6"/>
        <xdr:cNvSpPr txBox="1">
          <a:spLocks noChangeArrowheads="1"/>
        </xdr:cNvSpPr>
      </xdr:nvSpPr>
      <xdr:spPr>
        <a:xfrm>
          <a:off x="3009900" y="16830675"/>
          <a:ext cx="2686050" cy="118110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3"/>
  <sheetViews>
    <sheetView showGridLines="0" tabSelected="1" zoomScale="115" zoomScaleNormal="115" zoomScalePageLayoutView="0" workbookViewId="0" topLeftCell="A1">
      <selection activeCell="D4" sqref="D4"/>
    </sheetView>
  </sheetViews>
  <sheetFormatPr defaultColWidth="9.00390625" defaultRowHeight="16.5"/>
  <cols>
    <col min="1" max="1" width="1.625" style="22" customWidth="1"/>
    <col min="2" max="2" width="21.50390625" style="22" customWidth="1"/>
    <col min="3" max="3" width="16.625" style="22" hidden="1" customWidth="1"/>
    <col min="4" max="4" width="14.875" style="22" customWidth="1"/>
    <col min="5" max="5" width="16.125" style="22" customWidth="1"/>
    <col min="6" max="6" width="2.00390625" style="22" hidden="1" customWidth="1"/>
    <col min="7" max="7" width="12.875" style="22" customWidth="1"/>
    <col min="8" max="8" width="11.875" style="22" customWidth="1"/>
    <col min="9" max="9" width="3.625" style="22" hidden="1" customWidth="1"/>
    <col min="10" max="15" width="13.125" style="22" customWidth="1"/>
    <col min="16" max="20" width="10.00390625" style="28" customWidth="1"/>
    <col min="21" max="21" width="8.75390625" style="28" customWidth="1"/>
    <col min="22" max="23" width="9.00390625" style="22" customWidth="1"/>
    <col min="24" max="25" width="9.125" style="22" bestFit="1" customWidth="1"/>
    <col min="26" max="27" width="10.25390625" style="22" bestFit="1" customWidth="1"/>
    <col min="28" max="29" width="9.00390625" style="22" customWidth="1"/>
    <col min="30" max="31" width="11.00390625" style="22" bestFit="1" customWidth="1"/>
    <col min="32" max="16384" width="9.00390625" style="22" customWidth="1"/>
  </cols>
  <sheetData>
    <row r="1" spans="4:21" ht="22.5">
      <c r="D1" s="150" t="s">
        <v>61</v>
      </c>
      <c r="E1" s="150"/>
      <c r="F1" s="150"/>
      <c r="G1" s="150"/>
      <c r="H1" s="150"/>
      <c r="I1" s="150"/>
      <c r="J1" s="150"/>
      <c r="K1" s="150"/>
      <c r="L1" s="150"/>
      <c r="M1" s="150"/>
      <c r="N1" s="150"/>
      <c r="O1" s="150"/>
      <c r="P1" s="23"/>
      <c r="Q1" s="23"/>
      <c r="R1" s="24"/>
      <c r="S1" s="157"/>
      <c r="T1" s="157"/>
      <c r="U1" s="25"/>
    </row>
    <row r="2" spans="3:21" ht="22.5">
      <c r="C2" s="26"/>
      <c r="D2" s="27"/>
      <c r="E2" s="27"/>
      <c r="F2" s="27"/>
      <c r="G2" s="27"/>
      <c r="H2" s="27"/>
      <c r="I2" s="27"/>
      <c r="J2" s="27"/>
      <c r="K2" s="27"/>
      <c r="L2" s="27"/>
      <c r="M2" s="27"/>
      <c r="N2" s="27"/>
      <c r="O2" s="27"/>
      <c r="P2" s="27"/>
      <c r="R2" s="29"/>
      <c r="S2" s="29"/>
      <c r="T2" s="30"/>
      <c r="U2" s="30"/>
    </row>
    <row r="3" spans="2:36" ht="18" customHeight="1">
      <c r="B3" s="1" t="s">
        <v>69</v>
      </c>
      <c r="C3" s="22" t="s">
        <v>5</v>
      </c>
      <c r="E3" s="31"/>
      <c r="H3" s="32"/>
      <c r="J3" s="5" t="s">
        <v>68</v>
      </c>
      <c r="O3" s="33"/>
      <c r="R3" s="22"/>
      <c r="S3" s="22"/>
      <c r="T3" s="22"/>
      <c r="U3" s="22"/>
      <c r="V3" s="34"/>
      <c r="W3" s="34"/>
      <c r="X3" s="34"/>
      <c r="Y3" s="34"/>
      <c r="Z3" s="34"/>
      <c r="AA3" s="34"/>
      <c r="AB3" s="34"/>
      <c r="AC3" s="34"/>
      <c r="AD3" s="34"/>
      <c r="AE3" s="34"/>
      <c r="AF3" s="34"/>
      <c r="AG3" s="34"/>
      <c r="AH3" s="34"/>
      <c r="AI3" s="34"/>
      <c r="AJ3" s="34"/>
    </row>
    <row r="4" spans="2:36" ht="15" customHeight="1">
      <c r="B4" s="3" t="s">
        <v>10</v>
      </c>
      <c r="C4" s="35">
        <f>D4</f>
        <v>3840</v>
      </c>
      <c r="D4" s="36">
        <v>3840</v>
      </c>
      <c r="E4" s="4" t="s">
        <v>14</v>
      </c>
      <c r="F4" s="14">
        <f>G4</f>
        <v>6.5</v>
      </c>
      <c r="G4" s="36">
        <v>6.5</v>
      </c>
      <c r="J4" s="148" t="s">
        <v>29</v>
      </c>
      <c r="K4" s="149"/>
      <c r="L4" s="148" t="s">
        <v>65</v>
      </c>
      <c r="M4" s="149"/>
      <c r="N4" s="148" t="s">
        <v>30</v>
      </c>
      <c r="O4" s="149"/>
      <c r="Q4" s="37"/>
      <c r="R4" s="37"/>
      <c r="S4" s="37"/>
      <c r="T4" s="37"/>
      <c r="U4" s="37"/>
      <c r="V4" s="38"/>
      <c r="W4" s="38"/>
      <c r="X4" s="38"/>
      <c r="Y4" s="39"/>
      <c r="Z4" s="34"/>
      <c r="AB4" s="39"/>
      <c r="AC4" s="39"/>
      <c r="AD4" s="39"/>
      <c r="AE4" s="39"/>
      <c r="AF4" s="39"/>
      <c r="AG4" s="39"/>
      <c r="AH4" s="37"/>
      <c r="AI4" s="37"/>
      <c r="AJ4" s="37"/>
    </row>
    <row r="5" spans="2:36" ht="15" customHeight="1">
      <c r="B5" s="3" t="s">
        <v>11</v>
      </c>
      <c r="C5" s="35">
        <f>D5</f>
        <v>800</v>
      </c>
      <c r="D5" s="36">
        <v>800</v>
      </c>
      <c r="E5" s="4" t="s">
        <v>15</v>
      </c>
      <c r="F5" s="14">
        <f>G5</f>
        <v>1.5</v>
      </c>
      <c r="G5" s="40">
        <v>1.5</v>
      </c>
      <c r="J5" s="12" t="s">
        <v>31</v>
      </c>
      <c r="K5" s="41">
        <f>G4</f>
        <v>6.5</v>
      </c>
      <c r="L5" s="13" t="s">
        <v>33</v>
      </c>
      <c r="M5" s="42">
        <f>F6</f>
        <v>4000</v>
      </c>
      <c r="N5" s="14" t="s">
        <v>34</v>
      </c>
      <c r="O5" s="43">
        <f>C6*O6/C7</f>
        <v>2.5</v>
      </c>
      <c r="Q5" s="37"/>
      <c r="R5" s="44"/>
      <c r="S5" s="45"/>
      <c r="T5" s="46"/>
      <c r="U5" s="46"/>
      <c r="V5" s="47"/>
      <c r="W5" s="46"/>
      <c r="X5" s="47"/>
      <c r="Y5" s="46"/>
      <c r="Z5" s="47"/>
      <c r="AA5" s="46"/>
      <c r="AB5" s="48"/>
      <c r="AC5" s="46"/>
      <c r="AD5" s="49"/>
      <c r="AE5" s="46"/>
      <c r="AF5" s="48"/>
      <c r="AG5" s="46"/>
      <c r="AH5" s="48"/>
      <c r="AI5" s="46"/>
      <c r="AJ5" s="37"/>
    </row>
    <row r="6" spans="2:36" ht="15" customHeight="1">
      <c r="B6" s="3" t="s">
        <v>12</v>
      </c>
      <c r="C6" s="35">
        <f>D6</f>
        <v>1280</v>
      </c>
      <c r="D6" s="36">
        <v>1280</v>
      </c>
      <c r="E6" s="4" t="s">
        <v>16</v>
      </c>
      <c r="F6" s="14">
        <f>G6</f>
        <v>4000</v>
      </c>
      <c r="G6" s="36">
        <v>4000</v>
      </c>
      <c r="J6" s="12" t="s">
        <v>32</v>
      </c>
      <c r="K6" s="41">
        <f>K5/C15*C16</f>
        <v>1.5625</v>
      </c>
      <c r="L6" s="13" t="s">
        <v>66</v>
      </c>
      <c r="M6" s="50">
        <f>F6/O5/O6</f>
        <v>1024</v>
      </c>
      <c r="N6" s="14" t="s">
        <v>35</v>
      </c>
      <c r="O6" s="43">
        <f>K6*C7/(C7*C13-C10*(C13-1))</f>
        <v>1.5625</v>
      </c>
      <c r="Q6" s="37"/>
      <c r="R6" s="37"/>
      <c r="S6" s="45"/>
      <c r="T6" s="46"/>
      <c r="U6" s="46"/>
      <c r="V6" s="48"/>
      <c r="W6" s="46"/>
      <c r="X6" s="48"/>
      <c r="Y6" s="46"/>
      <c r="Z6" s="48"/>
      <c r="AA6" s="46"/>
      <c r="AB6" s="48"/>
      <c r="AC6" s="46"/>
      <c r="AD6" s="47"/>
      <c r="AE6" s="46"/>
      <c r="AF6" s="48"/>
      <c r="AG6" s="46"/>
      <c r="AH6" s="48"/>
      <c r="AI6" s="46"/>
      <c r="AJ6" s="37"/>
    </row>
    <row r="7" spans="2:36" ht="15" customHeight="1">
      <c r="B7" s="3" t="s">
        <v>13</v>
      </c>
      <c r="C7" s="35">
        <f>D7</f>
        <v>800</v>
      </c>
      <c r="D7" s="36">
        <v>800</v>
      </c>
      <c r="E7" s="4" t="s">
        <v>17</v>
      </c>
      <c r="F7" s="51">
        <f>G7</f>
        <v>4.333333333333333</v>
      </c>
      <c r="G7" s="52">
        <f>G4/G5</f>
        <v>4.333333333333333</v>
      </c>
      <c r="L7" s="53"/>
      <c r="M7" s="54"/>
      <c r="N7" s="53"/>
      <c r="O7" s="53"/>
      <c r="Q7" s="37"/>
      <c r="R7" s="37"/>
      <c r="S7" s="37"/>
      <c r="T7" s="37"/>
      <c r="U7" s="55"/>
      <c r="V7" s="49"/>
      <c r="W7" s="55"/>
      <c r="X7" s="56"/>
      <c r="Y7" s="57"/>
      <c r="Z7" s="56"/>
      <c r="AA7" s="57"/>
      <c r="AB7" s="48"/>
      <c r="AC7" s="57"/>
      <c r="AD7" s="47"/>
      <c r="AE7" s="57"/>
      <c r="AF7" s="48"/>
      <c r="AG7" s="57"/>
      <c r="AH7" s="48"/>
      <c r="AI7" s="57"/>
      <c r="AJ7" s="58"/>
    </row>
    <row r="8" spans="2:36" s="64" customFormat="1" ht="15" customHeight="1">
      <c r="B8" s="2" t="s">
        <v>9</v>
      </c>
      <c r="C8" s="59"/>
      <c r="D8" s="60"/>
      <c r="E8" s="61" t="s">
        <v>62</v>
      </c>
      <c r="F8" s="62" t="s">
        <v>2</v>
      </c>
      <c r="G8" s="62" t="s">
        <v>63</v>
      </c>
      <c r="H8" s="63"/>
      <c r="I8" s="63"/>
      <c r="J8" s="151" t="s">
        <v>36</v>
      </c>
      <c r="K8" s="152"/>
      <c r="L8" s="153" t="s">
        <v>37</v>
      </c>
      <c r="M8" s="154"/>
      <c r="N8" s="155" t="s">
        <v>70</v>
      </c>
      <c r="O8" s="156"/>
      <c r="Q8" s="37"/>
      <c r="R8" s="44"/>
      <c r="S8" s="45"/>
      <c r="T8" s="46"/>
      <c r="U8" s="46"/>
      <c r="V8" s="47"/>
      <c r="W8" s="46"/>
      <c r="X8" s="47"/>
      <c r="Y8" s="46"/>
      <c r="Z8" s="47"/>
      <c r="AA8" s="46"/>
      <c r="AB8" s="48"/>
      <c r="AC8" s="46"/>
      <c r="AD8" s="49"/>
      <c r="AE8" s="46"/>
      <c r="AF8" s="48"/>
      <c r="AG8" s="46"/>
      <c r="AH8" s="48"/>
      <c r="AI8" s="46"/>
      <c r="AJ8" s="37"/>
    </row>
    <row r="9" spans="2:36" ht="15" customHeight="1">
      <c r="B9" s="3" t="s">
        <v>22</v>
      </c>
      <c r="C9" s="35">
        <f>D9</f>
        <v>256</v>
      </c>
      <c r="D9" s="36">
        <v>256</v>
      </c>
      <c r="E9" s="65">
        <f>C9/C6</f>
        <v>0.2</v>
      </c>
      <c r="F9" s="66" t="s">
        <v>0</v>
      </c>
      <c r="G9" s="66" t="s">
        <v>7</v>
      </c>
      <c r="J9" s="15" t="s">
        <v>34</v>
      </c>
      <c r="K9" s="67">
        <f>O5/C6*C9</f>
        <v>0.5</v>
      </c>
      <c r="L9" s="16" t="s">
        <v>38</v>
      </c>
      <c r="M9" s="68">
        <f>C6/C7</f>
        <v>1.6</v>
      </c>
      <c r="N9" s="17" t="s">
        <v>40</v>
      </c>
      <c r="O9" s="17" t="s">
        <v>41</v>
      </c>
      <c r="P9" s="69"/>
      <c r="Q9" s="70"/>
      <c r="R9" s="70"/>
      <c r="S9" s="45"/>
      <c r="T9" s="46"/>
      <c r="U9" s="46"/>
      <c r="V9" s="48"/>
      <c r="W9" s="46"/>
      <c r="X9" s="48"/>
      <c r="Y9" s="46"/>
      <c r="Z9" s="48"/>
      <c r="AA9" s="46"/>
      <c r="AB9" s="48"/>
      <c r="AC9" s="46"/>
      <c r="AD9" s="47"/>
      <c r="AE9" s="46"/>
      <c r="AF9" s="48"/>
      <c r="AG9" s="46"/>
      <c r="AH9" s="48"/>
      <c r="AI9" s="46"/>
      <c r="AJ9" s="37"/>
    </row>
    <row r="10" spans="2:35" ht="15" customHeight="1">
      <c r="B10" s="3" t="s">
        <v>23</v>
      </c>
      <c r="C10" s="35">
        <f>D10</f>
        <v>0</v>
      </c>
      <c r="D10" s="36">
        <v>0</v>
      </c>
      <c r="E10" s="65">
        <f>C10/C7</f>
        <v>0</v>
      </c>
      <c r="F10" s="71" t="s">
        <v>1</v>
      </c>
      <c r="G10" s="71" t="s">
        <v>6</v>
      </c>
      <c r="J10" s="15" t="s">
        <v>35</v>
      </c>
      <c r="K10" s="67">
        <f>O6/C7*C10</f>
        <v>0</v>
      </c>
      <c r="L10" s="16" t="s">
        <v>39</v>
      </c>
      <c r="M10" s="68">
        <f>C15/C16</f>
        <v>4.16</v>
      </c>
      <c r="N10" s="41">
        <f>O5*G12</f>
        <v>3</v>
      </c>
      <c r="O10" s="72">
        <f>O5*G13</f>
        <v>4.25</v>
      </c>
      <c r="Q10" s="37"/>
      <c r="R10" s="37"/>
      <c r="S10" s="37"/>
      <c r="T10" s="37"/>
      <c r="U10" s="55"/>
      <c r="V10" s="48"/>
      <c r="W10" s="55"/>
      <c r="X10" s="48"/>
      <c r="Y10" s="57"/>
      <c r="Z10" s="73"/>
      <c r="AA10" s="57"/>
      <c r="AB10" s="73"/>
      <c r="AC10" s="57"/>
      <c r="AD10" s="73"/>
      <c r="AE10" s="57"/>
      <c r="AF10" s="73"/>
      <c r="AG10" s="57"/>
      <c r="AH10" s="73"/>
      <c r="AI10" s="57"/>
    </row>
    <row r="11" spans="2:35" ht="15" customHeight="1">
      <c r="B11" s="3"/>
      <c r="C11" s="74"/>
      <c r="D11" s="75"/>
      <c r="E11" s="75"/>
      <c r="F11" s="75"/>
      <c r="G11" s="75"/>
      <c r="J11" s="76"/>
      <c r="K11" s="76"/>
      <c r="L11" s="76"/>
      <c r="M11" s="76"/>
      <c r="N11" s="76"/>
      <c r="O11" s="76"/>
      <c r="P11" s="77"/>
      <c r="Q11" s="37"/>
      <c r="R11" s="78"/>
      <c r="S11" s="45"/>
      <c r="T11" s="46"/>
      <c r="U11" s="46"/>
      <c r="V11" s="47"/>
      <c r="W11" s="46"/>
      <c r="X11" s="47"/>
      <c r="Y11" s="46"/>
      <c r="Z11" s="47"/>
      <c r="AA11" s="46"/>
      <c r="AB11" s="48"/>
      <c r="AC11" s="46"/>
      <c r="AD11" s="49"/>
      <c r="AE11" s="46"/>
      <c r="AF11" s="48"/>
      <c r="AG11" s="46"/>
      <c r="AH11" s="48"/>
      <c r="AI11" s="46"/>
    </row>
    <row r="12" spans="2:35" ht="15" customHeight="1">
      <c r="B12" s="3" t="s">
        <v>24</v>
      </c>
      <c r="C12" s="35">
        <f>D12</f>
        <v>3</v>
      </c>
      <c r="D12" s="36">
        <v>3</v>
      </c>
      <c r="E12" s="11" t="s">
        <v>27</v>
      </c>
      <c r="F12" s="79"/>
      <c r="G12" s="36">
        <v>1.2</v>
      </c>
      <c r="J12" s="6" t="s">
        <v>18</v>
      </c>
      <c r="K12" s="80"/>
      <c r="L12" s="80"/>
      <c r="M12" s="80"/>
      <c r="N12" s="80"/>
      <c r="O12" s="80"/>
      <c r="Q12" s="37"/>
      <c r="R12" s="37"/>
      <c r="S12" s="45"/>
      <c r="T12" s="46"/>
      <c r="U12" s="46"/>
      <c r="V12" s="48"/>
      <c r="W12" s="46"/>
      <c r="X12" s="48"/>
      <c r="Y12" s="46"/>
      <c r="Z12" s="48"/>
      <c r="AA12" s="46"/>
      <c r="AB12" s="48"/>
      <c r="AC12" s="46"/>
      <c r="AD12" s="47"/>
      <c r="AE12" s="46"/>
      <c r="AF12" s="48"/>
      <c r="AG12" s="46"/>
      <c r="AH12" s="48"/>
      <c r="AI12" s="46"/>
    </row>
    <row r="13" spans="2:35" ht="15" customHeight="1">
      <c r="B13" s="9" t="s">
        <v>25</v>
      </c>
      <c r="C13" s="35">
        <f>D13</f>
        <v>1</v>
      </c>
      <c r="D13" s="36">
        <v>1</v>
      </c>
      <c r="E13" s="11" t="s">
        <v>28</v>
      </c>
      <c r="F13" s="81"/>
      <c r="G13" s="36">
        <v>1.7</v>
      </c>
      <c r="H13" s="82"/>
      <c r="I13" s="82"/>
      <c r="J13" s="7" t="s">
        <v>19</v>
      </c>
      <c r="K13" s="34"/>
      <c r="L13" s="34"/>
      <c r="M13" s="34"/>
      <c r="N13" s="34"/>
      <c r="Q13" s="83"/>
      <c r="R13" s="83"/>
      <c r="S13" s="83"/>
      <c r="T13" s="83"/>
      <c r="U13" s="55"/>
      <c r="V13" s="84"/>
      <c r="W13" s="55"/>
      <c r="X13" s="84"/>
      <c r="Y13" s="57"/>
      <c r="Z13" s="85"/>
      <c r="AA13" s="57"/>
      <c r="AB13" s="86"/>
      <c r="AC13" s="57"/>
      <c r="AD13" s="85"/>
      <c r="AE13" s="57"/>
      <c r="AF13" s="85"/>
      <c r="AG13" s="57"/>
      <c r="AH13" s="85"/>
      <c r="AI13" s="57"/>
    </row>
    <row r="14" spans="2:29" ht="15" customHeight="1">
      <c r="B14" s="147" t="s">
        <v>26</v>
      </c>
      <c r="C14" s="87"/>
      <c r="D14" s="88"/>
      <c r="F14" s="33"/>
      <c r="G14" s="33"/>
      <c r="H14" s="33"/>
      <c r="I14" s="33"/>
      <c r="J14" s="8" t="s">
        <v>20</v>
      </c>
      <c r="K14" s="69"/>
      <c r="L14" s="69"/>
      <c r="M14" s="69"/>
      <c r="N14" s="34"/>
      <c r="O14" s="69"/>
      <c r="Q14" s="83"/>
      <c r="R14" s="83"/>
      <c r="S14" s="83"/>
      <c r="T14" s="83"/>
      <c r="U14" s="83"/>
      <c r="V14" s="159"/>
      <c r="W14" s="159"/>
      <c r="X14" s="159"/>
      <c r="Y14" s="69"/>
      <c r="Z14" s="69"/>
      <c r="AA14" s="28"/>
      <c r="AB14" s="28"/>
      <c r="AC14" s="28"/>
    </row>
    <row r="15" spans="2:29" s="92" customFormat="1" ht="15" customHeight="1">
      <c r="B15" s="10" t="s">
        <v>56</v>
      </c>
      <c r="C15" s="12">
        <f>C6*C12-(C12-1)*C9</f>
        <v>3328</v>
      </c>
      <c r="D15" s="42">
        <f>C15</f>
        <v>3328</v>
      </c>
      <c r="E15" s="89"/>
      <c r="F15" s="90"/>
      <c r="G15" s="90"/>
      <c r="H15" s="90"/>
      <c r="I15" s="90"/>
      <c r="J15" s="8"/>
      <c r="K15" s="22"/>
      <c r="L15" s="22"/>
      <c r="M15" s="22"/>
      <c r="N15" s="22"/>
      <c r="O15" s="22"/>
      <c r="P15" s="28"/>
      <c r="Q15" s="37"/>
      <c r="R15" s="83"/>
      <c r="S15" s="83"/>
      <c r="T15" s="83"/>
      <c r="U15" s="83"/>
      <c r="V15" s="69"/>
      <c r="W15" s="69"/>
      <c r="X15" s="69"/>
      <c r="Y15" s="69"/>
      <c r="Z15" s="69"/>
      <c r="AA15" s="91"/>
      <c r="AB15" s="91"/>
      <c r="AC15" s="91"/>
    </row>
    <row r="16" spans="2:29" s="92" customFormat="1" ht="15" customHeight="1">
      <c r="B16" s="10" t="s">
        <v>57</v>
      </c>
      <c r="C16" s="12">
        <f>C7*C13-(C13-1)*C10</f>
        <v>800</v>
      </c>
      <c r="D16" s="50">
        <f>IF(G5&lt;=K6+K6*10%,(C16/K6*G5),"x")</f>
        <v>768</v>
      </c>
      <c r="E16" s="89"/>
      <c r="F16" s="90"/>
      <c r="G16" s="90"/>
      <c r="H16" s="90"/>
      <c r="I16" s="90"/>
      <c r="J16" s="8" t="s">
        <v>67</v>
      </c>
      <c r="K16" s="64"/>
      <c r="L16" s="64"/>
      <c r="M16" s="64"/>
      <c r="N16" s="64"/>
      <c r="O16" s="64"/>
      <c r="P16" s="64"/>
      <c r="Q16" s="70"/>
      <c r="V16" s="69"/>
      <c r="W16" s="34"/>
      <c r="X16" s="34"/>
      <c r="Y16" s="22"/>
      <c r="Z16" s="22"/>
      <c r="AA16" s="22"/>
      <c r="AB16" s="91"/>
      <c r="AC16" s="91"/>
    </row>
    <row r="17" spans="2:39" s="92" customFormat="1" ht="17.25" customHeight="1">
      <c r="B17" s="10" t="s">
        <v>59</v>
      </c>
      <c r="C17" s="93">
        <f>C4/(C6*C12-(C12-1)*C9)*C9/C12</f>
        <v>98.46153846153845</v>
      </c>
      <c r="D17" s="94">
        <f>C17</f>
        <v>98.46153846153845</v>
      </c>
      <c r="E17" s="89"/>
      <c r="F17" s="90"/>
      <c r="G17" s="90"/>
      <c r="H17" s="90"/>
      <c r="I17" s="90"/>
      <c r="J17" s="8"/>
      <c r="K17" s="22"/>
      <c r="L17" s="22"/>
      <c r="M17" s="22"/>
      <c r="N17" s="22"/>
      <c r="O17" s="22"/>
      <c r="P17" s="28"/>
      <c r="Q17" s="37"/>
      <c r="V17" s="69"/>
      <c r="W17" s="95"/>
      <c r="X17" s="88"/>
      <c r="Y17" s="88"/>
      <c r="Z17" s="87"/>
      <c r="AB17" s="91"/>
      <c r="AC17" s="160"/>
      <c r="AD17" s="158"/>
      <c r="AE17" s="158"/>
      <c r="AF17" s="158"/>
      <c r="AG17" s="158"/>
      <c r="AH17" s="158"/>
      <c r="AI17" s="158"/>
      <c r="AJ17" s="158"/>
      <c r="AK17" s="158"/>
      <c r="AL17" s="158"/>
      <c r="AM17" s="158"/>
    </row>
    <row r="18" spans="2:39" s="92" customFormat="1" ht="15" customHeight="1">
      <c r="B18" s="10" t="s">
        <v>60</v>
      </c>
      <c r="C18" s="93">
        <f>C5/(C7*C13-(C13-1)*C10)*C10/C13</f>
        <v>0</v>
      </c>
      <c r="D18" s="94">
        <f>C18</f>
        <v>0</v>
      </c>
      <c r="E18" s="89"/>
      <c r="F18" s="97"/>
      <c r="G18" s="97"/>
      <c r="H18" s="98"/>
      <c r="I18" s="98"/>
      <c r="J18" s="8" t="s">
        <v>21</v>
      </c>
      <c r="K18" s="22"/>
      <c r="L18" s="22"/>
      <c r="M18" s="22"/>
      <c r="N18" s="22"/>
      <c r="O18" s="22"/>
      <c r="P18" s="28"/>
      <c r="Q18" s="37"/>
      <c r="V18" s="34"/>
      <c r="W18" s="88"/>
      <c r="X18" s="88"/>
      <c r="Y18" s="88"/>
      <c r="Z18" s="99"/>
      <c r="AA18" s="100"/>
      <c r="AB18" s="91"/>
      <c r="AC18" s="160"/>
      <c r="AD18" s="158"/>
      <c r="AE18" s="158"/>
      <c r="AF18" s="101"/>
      <c r="AG18" s="101"/>
      <c r="AH18" s="101"/>
      <c r="AI18" s="101"/>
      <c r="AJ18" s="101"/>
      <c r="AK18" s="101"/>
      <c r="AL18" s="101"/>
      <c r="AM18" s="101"/>
    </row>
    <row r="19" spans="2:39" s="102" customFormat="1" ht="16.5" customHeight="1">
      <c r="B19" s="103"/>
      <c r="C19" s="104"/>
      <c r="D19" s="104"/>
      <c r="E19" s="105"/>
      <c r="H19" s="106"/>
      <c r="I19" s="106"/>
      <c r="J19" s="92"/>
      <c r="K19" s="92"/>
      <c r="L19" s="92"/>
      <c r="M19" s="92"/>
      <c r="N19" s="92"/>
      <c r="O19" s="92"/>
      <c r="P19" s="64"/>
      <c r="Q19" s="70"/>
      <c r="V19" s="70"/>
      <c r="W19" s="107"/>
      <c r="X19" s="107"/>
      <c r="Y19" s="107"/>
      <c r="Z19" s="108"/>
      <c r="AA19" s="109"/>
      <c r="AB19" s="110"/>
      <c r="AC19" s="111"/>
      <c r="AD19" s="112"/>
      <c r="AE19" s="112"/>
      <c r="AF19" s="111"/>
      <c r="AG19" s="111"/>
      <c r="AH19" s="111"/>
      <c r="AI19" s="111"/>
      <c r="AJ19" s="111"/>
      <c r="AK19" s="111"/>
      <c r="AL19" s="111"/>
      <c r="AM19" s="111"/>
    </row>
    <row r="20" spans="2:39" s="92" customFormat="1" ht="19.5" customHeight="1">
      <c r="B20" s="18" t="s">
        <v>42</v>
      </c>
      <c r="C20" s="113"/>
      <c r="D20" s="31"/>
      <c r="E20" s="105"/>
      <c r="J20" s="22"/>
      <c r="P20" s="91"/>
      <c r="Q20" s="91"/>
      <c r="R20" s="91"/>
      <c r="S20" s="91"/>
      <c r="T20" s="91"/>
      <c r="U20" s="91"/>
      <c r="W20" s="95"/>
      <c r="X20" s="88"/>
      <c r="Y20" s="88"/>
      <c r="Z20" s="99"/>
      <c r="AA20" s="100"/>
      <c r="AC20" s="96"/>
      <c r="AD20" s="114"/>
      <c r="AE20" s="114"/>
      <c r="AF20" s="101"/>
      <c r="AG20" s="101"/>
      <c r="AH20" s="101"/>
      <c r="AI20" s="101"/>
      <c r="AJ20" s="101"/>
      <c r="AK20" s="101"/>
      <c r="AL20" s="101"/>
      <c r="AM20" s="101"/>
    </row>
    <row r="21" spans="2:39" s="115" customFormat="1" ht="16.5" customHeight="1">
      <c r="B21" s="19" t="s">
        <v>43</v>
      </c>
      <c r="C21" s="12">
        <v>1</v>
      </c>
      <c r="D21" s="14">
        <v>1</v>
      </c>
      <c r="E21" s="14">
        <v>2</v>
      </c>
      <c r="F21" s="14">
        <v>3</v>
      </c>
      <c r="G21" s="94">
        <f>F21</f>
        <v>3</v>
      </c>
      <c r="H21" s="14">
        <v>4</v>
      </c>
      <c r="I21" s="14"/>
      <c r="J21" s="14">
        <v>5</v>
      </c>
      <c r="K21" s="14">
        <v>6</v>
      </c>
      <c r="L21" s="14">
        <v>7</v>
      </c>
      <c r="M21" s="14">
        <v>8</v>
      </c>
      <c r="N21" s="14">
        <v>9</v>
      </c>
      <c r="O21" s="14">
        <v>10</v>
      </c>
      <c r="P21" s="16">
        <v>11</v>
      </c>
      <c r="Q21" s="16">
        <v>12</v>
      </c>
      <c r="R21" s="16">
        <v>13</v>
      </c>
      <c r="S21" s="16">
        <v>14</v>
      </c>
      <c r="T21" s="16">
        <v>15</v>
      </c>
      <c r="U21" s="116"/>
      <c r="W21" s="88"/>
      <c r="X21" s="88"/>
      <c r="Y21" s="88"/>
      <c r="Z21" s="99"/>
      <c r="AA21" s="100"/>
      <c r="AC21" s="117"/>
      <c r="AD21" s="114"/>
      <c r="AE21" s="114"/>
      <c r="AF21" s="101"/>
      <c r="AG21" s="101"/>
      <c r="AH21" s="101"/>
      <c r="AI21" s="101"/>
      <c r="AJ21" s="101"/>
      <c r="AK21" s="101"/>
      <c r="AL21" s="101"/>
      <c r="AM21" s="101"/>
    </row>
    <row r="22" spans="2:27" s="115" customFormat="1" ht="16.5" customHeight="1">
      <c r="B22" s="3" t="s">
        <v>44</v>
      </c>
      <c r="C22" s="118">
        <f>IF(C12&gt;=C21,(C21-1)*C17,"x")</f>
        <v>0</v>
      </c>
      <c r="D22" s="119">
        <f aca="true" t="shared" si="0" ref="D22:D28">C22</f>
        <v>0</v>
      </c>
      <c r="E22" s="119">
        <f>IF(C12&gt;=E21,(E21-1)*C17,"x")</f>
        <v>98.46153846153845</v>
      </c>
      <c r="F22" s="119">
        <f>IF(C12&gt;=F21,(F21-1)*C17,"x")</f>
        <v>196.9230769230769</v>
      </c>
      <c r="G22" s="119">
        <f aca="true" t="shared" si="1" ref="G22:G28">F22</f>
        <v>196.9230769230769</v>
      </c>
      <c r="H22" s="119" t="str">
        <f>IF(C12&gt;=H21,(H21-1)*C17,"x")</f>
        <v>x</v>
      </c>
      <c r="I22" s="119"/>
      <c r="J22" s="119" t="str">
        <f>IF(C12&gt;=J21,(J21-1)*C17,"x")</f>
        <v>x</v>
      </c>
      <c r="K22" s="119" t="str">
        <f>IF(C12&gt;=K21,(K21-1)*C17,"x")</f>
        <v>x</v>
      </c>
      <c r="L22" s="119" t="str">
        <f>IF(C12&gt;=L21,(L21-1)*C17,"x")</f>
        <v>x</v>
      </c>
      <c r="M22" s="119" t="str">
        <f>IF(C12&gt;=M21,(M21-1)*C17,"x")</f>
        <v>x</v>
      </c>
      <c r="N22" s="119" t="str">
        <f>IF(C12&gt;=N21,(N21-1)*C17,"x")</f>
        <v>x</v>
      </c>
      <c r="O22" s="119" t="str">
        <f>IF(C12&gt;=O21,(O21-1)*C17,"x")</f>
        <v>x</v>
      </c>
      <c r="P22" s="119" t="str">
        <f>IF(C12&gt;=P21,(P21-1)*C17,"x")</f>
        <v>x</v>
      </c>
      <c r="Q22" s="119" t="str">
        <f>IF(C12&gt;=Q21,(Q21-1)*C17,"x")</f>
        <v>x</v>
      </c>
      <c r="R22" s="119" t="str">
        <f>IF(C12&gt;=R21,(R21-1)*C17,"x")</f>
        <v>x</v>
      </c>
      <c r="S22" s="119" t="str">
        <f>IF(C12&gt;=S21,(S21-1)*C17,"x")</f>
        <v>x</v>
      </c>
      <c r="T22" s="119" t="str">
        <f>IF(C12&gt;=T21,(T21-1)*C17,"x")</f>
        <v>x</v>
      </c>
      <c r="U22" s="120"/>
      <c r="W22" s="121"/>
      <c r="X22" s="22"/>
      <c r="Y22" s="22"/>
      <c r="Z22" s="100"/>
      <c r="AA22" s="100"/>
    </row>
    <row r="23" spans="2:27" s="115" customFormat="1" ht="17.25" customHeight="1">
      <c r="B23" s="3" t="s">
        <v>45</v>
      </c>
      <c r="C23" s="118">
        <f>IF(C12&gt;=C21,(C12-C21)*C17,"x")</f>
        <v>196.9230769230769</v>
      </c>
      <c r="D23" s="119">
        <f t="shared" si="0"/>
        <v>196.9230769230769</v>
      </c>
      <c r="E23" s="119">
        <f>IF(C12&gt;=E21,(C12-E21)*C17,"x")</f>
        <v>98.46153846153845</v>
      </c>
      <c r="F23" s="119">
        <f>IF(C12&gt;=F21,(C12-F21)*C17,"x")</f>
        <v>0</v>
      </c>
      <c r="G23" s="119">
        <f t="shared" si="1"/>
        <v>0</v>
      </c>
      <c r="H23" s="119" t="str">
        <f>IF(C12&gt;=H21,(C12-H21)*C17,"x")</f>
        <v>x</v>
      </c>
      <c r="I23" s="119"/>
      <c r="J23" s="119" t="str">
        <f>IF(C12&gt;=J21,(C12-J21)*C17,"x")</f>
        <v>x</v>
      </c>
      <c r="K23" s="119" t="str">
        <f>IF(C12&gt;=K21,(C12-K21)*C17,"x")</f>
        <v>x</v>
      </c>
      <c r="L23" s="119" t="str">
        <f>IF(C12&gt;=L21,(C12-L21)*C17,"x")</f>
        <v>x</v>
      </c>
      <c r="M23" s="119" t="str">
        <f>IF(C12&gt;=M21,(C12-M21)*C17,"x")</f>
        <v>x</v>
      </c>
      <c r="N23" s="119" t="str">
        <f>IF(C12&gt;=N21,(C12-N21)*C17,"x")</f>
        <v>x</v>
      </c>
      <c r="O23" s="119" t="str">
        <f>IF(C12&gt;=O21,(C12-O21)*C17,"x")</f>
        <v>x</v>
      </c>
      <c r="P23" s="119" t="str">
        <f>IF(C12&gt;=P21,(C12-P21)*C17,"x")</f>
        <v>x</v>
      </c>
      <c r="Q23" s="119" t="str">
        <f>IF(C12&gt;=Q21,(C12-Q21)*C17,"x")</f>
        <v>x</v>
      </c>
      <c r="R23" s="119" t="str">
        <f>IF(C12&gt;=R21,(C12-R21)*C17,"x")</f>
        <v>x</v>
      </c>
      <c r="S23" s="119" t="str">
        <f>IF(C12&gt;=S21,(C12-S21)*C17,"x")</f>
        <v>x</v>
      </c>
      <c r="T23" s="119" t="str">
        <f>IF(C12&gt;=T21,(C12-T21)*C17,"x")</f>
        <v>x</v>
      </c>
      <c r="U23" s="120"/>
      <c r="W23" s="22"/>
      <c r="X23" s="22"/>
      <c r="Y23" s="22"/>
      <c r="Z23" s="100"/>
      <c r="AA23" s="100"/>
    </row>
    <row r="24" spans="2:27" s="115" customFormat="1" ht="15.75" customHeight="1">
      <c r="B24" s="103" t="s">
        <v>46</v>
      </c>
      <c r="C24" s="120"/>
      <c r="D24" s="122"/>
      <c r="E24" s="122"/>
      <c r="F24" s="122"/>
      <c r="G24" s="122"/>
      <c r="H24" s="122"/>
      <c r="I24" s="122"/>
      <c r="J24" s="122"/>
      <c r="K24" s="122"/>
      <c r="L24" s="122"/>
      <c r="M24" s="122"/>
      <c r="N24" s="122"/>
      <c r="O24" s="122"/>
      <c r="P24" s="122"/>
      <c r="Q24" s="122"/>
      <c r="R24" s="122"/>
      <c r="S24" s="122"/>
      <c r="T24" s="122"/>
      <c r="U24" s="120"/>
      <c r="W24" s="22"/>
      <c r="X24" s="22"/>
      <c r="Y24" s="22"/>
      <c r="Z24" s="100"/>
      <c r="AA24" s="100"/>
    </row>
    <row r="25" spans="2:27" s="115" customFormat="1" ht="15.75" customHeight="1">
      <c r="B25" s="103"/>
      <c r="D25" s="123"/>
      <c r="E25" s="123"/>
      <c r="F25" s="123"/>
      <c r="G25" s="124"/>
      <c r="H25" s="123"/>
      <c r="I25" s="123"/>
      <c r="J25" s="123"/>
      <c r="K25" s="123"/>
      <c r="L25" s="123"/>
      <c r="M25" s="123"/>
      <c r="N25" s="123"/>
      <c r="O25" s="123"/>
      <c r="P25" s="125"/>
      <c r="Q25" s="125"/>
      <c r="R25" s="125"/>
      <c r="S25" s="125"/>
      <c r="T25" s="125"/>
      <c r="U25" s="126"/>
      <c r="W25" s="121"/>
      <c r="X25" s="22"/>
      <c r="Y25" s="22"/>
      <c r="Z25" s="100"/>
      <c r="AA25" s="100"/>
    </row>
    <row r="26" spans="2:27" s="115" customFormat="1" ht="16.5" customHeight="1">
      <c r="B26" s="19" t="s">
        <v>47</v>
      </c>
      <c r="C26" s="12">
        <v>1</v>
      </c>
      <c r="D26" s="14">
        <f t="shared" si="0"/>
        <v>1</v>
      </c>
      <c r="E26" s="14">
        <v>2</v>
      </c>
      <c r="F26" s="14">
        <v>3</v>
      </c>
      <c r="G26" s="94">
        <f t="shared" si="1"/>
        <v>3</v>
      </c>
      <c r="H26" s="14">
        <v>4</v>
      </c>
      <c r="I26" s="14"/>
      <c r="J26" s="14">
        <v>5</v>
      </c>
      <c r="K26" s="14">
        <v>6</v>
      </c>
      <c r="L26" s="14">
        <v>7</v>
      </c>
      <c r="M26" s="14">
        <v>8</v>
      </c>
      <c r="N26" s="14">
        <v>9</v>
      </c>
      <c r="O26" s="14">
        <v>10</v>
      </c>
      <c r="P26" s="16">
        <v>11</v>
      </c>
      <c r="Q26" s="16">
        <v>12</v>
      </c>
      <c r="R26" s="16">
        <v>13</v>
      </c>
      <c r="S26" s="16">
        <v>14</v>
      </c>
      <c r="T26" s="16">
        <v>15</v>
      </c>
      <c r="U26" s="116"/>
      <c r="W26" s="22"/>
      <c r="X26" s="22"/>
      <c r="Y26" s="22"/>
      <c r="Z26" s="100"/>
      <c r="AA26" s="100"/>
    </row>
    <row r="27" spans="2:27" s="115" customFormat="1" ht="16.5" customHeight="1">
      <c r="B27" s="3" t="s">
        <v>48</v>
      </c>
      <c r="C27" s="118">
        <f>IF(C13&gt;=C26,(C26-1)*C18,"x")</f>
        <v>0</v>
      </c>
      <c r="D27" s="119">
        <f t="shared" si="0"/>
        <v>0</v>
      </c>
      <c r="E27" s="119" t="str">
        <f>IF(C13&gt;=E26,(E26-1)*C18,"x")</f>
        <v>x</v>
      </c>
      <c r="F27" s="119" t="str">
        <f>IF(C13&gt;=F26,(F26-1)*C18,"x")</f>
        <v>x</v>
      </c>
      <c r="G27" s="119" t="str">
        <f t="shared" si="1"/>
        <v>x</v>
      </c>
      <c r="H27" s="119" t="str">
        <f>IF(C13&gt;=H26,(H26-1)*C18,"x")</f>
        <v>x</v>
      </c>
      <c r="I27" s="119"/>
      <c r="J27" s="119" t="str">
        <f>IF(C13&gt;=J26,(J26-1)*C18,"x")</f>
        <v>x</v>
      </c>
      <c r="K27" s="119" t="str">
        <f>IF(C13&gt;=K26,(K26-1)*C18,"x")</f>
        <v>x</v>
      </c>
      <c r="L27" s="119" t="str">
        <f>IF(C13&gt;=L26,(L26-1)*C18,"x")</f>
        <v>x</v>
      </c>
      <c r="M27" s="119" t="str">
        <f>IF(C13&gt;=M26,(M26-1)*C18,"x")</f>
        <v>x</v>
      </c>
      <c r="N27" s="119" t="str">
        <f>IF(C13&gt;=N26,(N26-1)*C18,"x")</f>
        <v>x</v>
      </c>
      <c r="O27" s="119" t="str">
        <f>IF(C13&gt;=O26,(O26-1)*C18,"x")</f>
        <v>x</v>
      </c>
      <c r="P27" s="119" t="str">
        <f>IF(C13&gt;=P26,(P26-1)*C18,"x")</f>
        <v>x</v>
      </c>
      <c r="Q27" s="119" t="str">
        <f>IF(C13&gt;=Q26,(Q26-1)*C18,"x")</f>
        <v>x</v>
      </c>
      <c r="R27" s="119" t="str">
        <f>IF(C13&gt;=R26,(R26-1)*C18,"x")</f>
        <v>x</v>
      </c>
      <c r="S27" s="119" t="str">
        <f>IF(C13&gt;=S26,(S26-1)*C18,"x")</f>
        <v>x</v>
      </c>
      <c r="T27" s="119" t="str">
        <f>IF(C13&gt;=T26,(T26-1)*C18,"x")</f>
        <v>x</v>
      </c>
      <c r="U27" s="120"/>
      <c r="W27" s="22"/>
      <c r="X27" s="22"/>
      <c r="Y27" s="22"/>
      <c r="Z27" s="100"/>
      <c r="AA27" s="100"/>
    </row>
    <row r="28" spans="2:27" s="115" customFormat="1" ht="17.25" customHeight="1">
      <c r="B28" s="3" t="s">
        <v>49</v>
      </c>
      <c r="C28" s="118">
        <f>IF(C13&gt;=C26,(C13-C26)*C18,"x")</f>
        <v>0</v>
      </c>
      <c r="D28" s="119">
        <f t="shared" si="0"/>
        <v>0</v>
      </c>
      <c r="E28" s="119" t="str">
        <f>IF(C13&gt;=E26,(C13-E26)*C18,"x")</f>
        <v>x</v>
      </c>
      <c r="F28" s="119" t="str">
        <f>IF(C13&gt;=F26,(C13-F26)*C18,"x")</f>
        <v>x</v>
      </c>
      <c r="G28" s="119" t="str">
        <f t="shared" si="1"/>
        <v>x</v>
      </c>
      <c r="H28" s="119" t="str">
        <f>IF(C13&gt;=H26,(C13-H26)*C18,"x")</f>
        <v>x</v>
      </c>
      <c r="I28" s="119"/>
      <c r="J28" s="119" t="str">
        <f>IF(C13&gt;=J26,(C13-J26)*C18,"x")</f>
        <v>x</v>
      </c>
      <c r="K28" s="119" t="str">
        <f>IF(C13&gt;=K26,(C13-K26)*C18,"x")</f>
        <v>x</v>
      </c>
      <c r="L28" s="119" t="str">
        <f>IF(C13&gt;=L26,(C13-L26)*C18,"x")</f>
        <v>x</v>
      </c>
      <c r="M28" s="119" t="str">
        <f>IF(C13&gt;=M26,(C13-M26)*C18,"x")</f>
        <v>x</v>
      </c>
      <c r="N28" s="119" t="str">
        <f>IF(C13&gt;=N26,(C13-N26)*C18,"x")</f>
        <v>x</v>
      </c>
      <c r="O28" s="119" t="str">
        <f>IF(C13&gt;=O26,(C13-O26)*C18,"x")</f>
        <v>x</v>
      </c>
      <c r="P28" s="119" t="str">
        <f>IF(C13&gt;=P26,(C13-P26)*C18,"x")</f>
        <v>x</v>
      </c>
      <c r="Q28" s="119" t="str">
        <f>IF(C13&gt;=Q26,(C13-Q26)*C18,"x")</f>
        <v>x</v>
      </c>
      <c r="R28" s="119" t="str">
        <f>IF(C13&gt;=R26,(C13-R26)*C18,"x")</f>
        <v>x</v>
      </c>
      <c r="S28" s="119" t="str">
        <f>IF(C13&gt;=S26,(C13-S26)*C18,"x")</f>
        <v>x</v>
      </c>
      <c r="T28" s="119" t="str">
        <f>IF(C13&gt;=T26,(C13-T26)*C18,"x")</f>
        <v>x</v>
      </c>
      <c r="U28" s="120"/>
      <c r="W28" s="22"/>
      <c r="X28" s="22"/>
      <c r="Y28" s="22"/>
      <c r="Z28" s="100"/>
      <c r="AA28" s="100"/>
    </row>
    <row r="29" spans="2:27" ht="16.5">
      <c r="B29" s="103"/>
      <c r="C29" s="115"/>
      <c r="D29" s="127"/>
      <c r="E29" s="127"/>
      <c r="F29" s="127"/>
      <c r="G29" s="127"/>
      <c r="H29" s="127"/>
      <c r="I29" s="127"/>
      <c r="J29" s="127"/>
      <c r="K29" s="127"/>
      <c r="L29" s="127"/>
      <c r="M29" s="127"/>
      <c r="N29" s="127"/>
      <c r="O29" s="127"/>
      <c r="P29" s="128"/>
      <c r="Q29" s="128"/>
      <c r="R29" s="128"/>
      <c r="S29" s="128"/>
      <c r="T29" s="128"/>
      <c r="W29" s="121"/>
      <c r="Z29" s="100"/>
      <c r="AA29" s="100"/>
    </row>
    <row r="30" spans="1:27" ht="19.5">
      <c r="A30" s="34"/>
      <c r="B30" s="18" t="s">
        <v>50</v>
      </c>
      <c r="C30" s="129"/>
      <c r="D30" s="130"/>
      <c r="E30" s="131"/>
      <c r="F30" s="132"/>
      <c r="G30" s="132"/>
      <c r="H30" s="133"/>
      <c r="N30" s="18"/>
      <c r="O30" s="129"/>
      <c r="P30" s="130"/>
      <c r="Q30" s="131"/>
      <c r="R30" s="132"/>
      <c r="S30" s="132"/>
      <c r="T30" s="133"/>
      <c r="Z30" s="100"/>
      <c r="AA30" s="100"/>
    </row>
    <row r="31" spans="1:16" ht="17.25" customHeight="1">
      <c r="A31" s="34"/>
      <c r="B31" s="3" t="s">
        <v>51</v>
      </c>
      <c r="C31" s="20" t="s">
        <v>52</v>
      </c>
      <c r="D31" s="20" t="s">
        <v>58</v>
      </c>
      <c r="E31" s="21" t="s">
        <v>53</v>
      </c>
      <c r="F31" s="21" t="s">
        <v>54</v>
      </c>
      <c r="G31" s="21" t="s">
        <v>54</v>
      </c>
      <c r="H31" s="21" t="s">
        <v>55</v>
      </c>
      <c r="J31" s="134" t="s">
        <v>64</v>
      </c>
      <c r="N31" s="103"/>
      <c r="O31" s="34"/>
      <c r="P31" s="37"/>
    </row>
    <row r="32" spans="1:16" ht="16.5" customHeight="1">
      <c r="A32" s="34"/>
      <c r="B32" s="3" t="s">
        <v>3</v>
      </c>
      <c r="C32" s="71">
        <v>120</v>
      </c>
      <c r="D32" s="71">
        <v>150</v>
      </c>
      <c r="E32" s="135">
        <f>SQRT(D32*D32*256/337)</f>
        <v>130.73633056868238</v>
      </c>
      <c r="F32" s="136"/>
      <c r="G32" s="135">
        <f>D32*0.49</f>
        <v>73.5</v>
      </c>
      <c r="H32" s="136">
        <f>E32*2.54/100</f>
        <v>3.3207027964445324</v>
      </c>
      <c r="J32" s="135">
        <f>G32*2.54/100</f>
        <v>1.8669</v>
      </c>
      <c r="N32" s="103"/>
      <c r="O32" s="34"/>
      <c r="P32" s="37"/>
    </row>
    <row r="33" spans="1:16" ht="17.25" customHeight="1">
      <c r="A33" s="34"/>
      <c r="B33" s="3" t="s">
        <v>4</v>
      </c>
      <c r="C33" s="71">
        <v>100</v>
      </c>
      <c r="D33" s="71">
        <v>120</v>
      </c>
      <c r="E33" s="135">
        <f>SQRT(D33*D33*16/25)</f>
        <v>96</v>
      </c>
      <c r="F33" s="135"/>
      <c r="G33" s="135">
        <f>E33/4*3</f>
        <v>72</v>
      </c>
      <c r="H33" s="135">
        <f>E33*2.54/100</f>
        <v>2.4384</v>
      </c>
      <c r="J33" s="135">
        <f>G33*2.54/100</f>
        <v>1.8288</v>
      </c>
      <c r="N33" s="103"/>
      <c r="O33" s="34"/>
      <c r="P33" s="37"/>
    </row>
    <row r="34" spans="1:16" ht="16.5">
      <c r="A34" s="34"/>
      <c r="B34" s="3" t="s">
        <v>8</v>
      </c>
      <c r="C34" s="14">
        <v>150</v>
      </c>
      <c r="D34" s="14">
        <v>130</v>
      </c>
      <c r="E34" s="135">
        <f>SQRT(D34*D34*256/356)</f>
        <v>110.23977952066144</v>
      </c>
      <c r="F34" s="136"/>
      <c r="G34" s="135">
        <f>E34/16*10</f>
        <v>68.8998622004134</v>
      </c>
      <c r="H34" s="136">
        <f>E34*2.54/100</f>
        <v>2.800090399824801</v>
      </c>
      <c r="J34" s="135">
        <f>G34*2.54/100</f>
        <v>1.7500564998905004</v>
      </c>
      <c r="N34" s="103"/>
      <c r="O34" s="34"/>
      <c r="P34" s="37"/>
    </row>
    <row r="35" spans="1:19" ht="15" customHeight="1">
      <c r="A35" s="34"/>
      <c r="C35" s="103"/>
      <c r="D35" s="34"/>
      <c r="E35" s="34"/>
      <c r="F35" s="34"/>
      <c r="G35" s="34"/>
      <c r="H35" s="34"/>
      <c r="K35" s="103"/>
      <c r="L35" s="34"/>
      <c r="M35" s="34"/>
      <c r="N35" s="34"/>
      <c r="O35" s="34"/>
      <c r="P35" s="34"/>
      <c r="Q35" s="34"/>
      <c r="R35" s="34"/>
      <c r="S35" s="34"/>
    </row>
    <row r="36" spans="1:18" ht="16.5">
      <c r="A36" s="34"/>
      <c r="B36" s="103"/>
      <c r="C36" s="34"/>
      <c r="D36" s="34"/>
      <c r="E36" s="34"/>
      <c r="F36" s="34"/>
      <c r="G36" s="34"/>
      <c r="H36" s="34"/>
      <c r="I36" s="34"/>
      <c r="J36" s="34"/>
      <c r="K36" s="34"/>
      <c r="L36" s="34"/>
      <c r="M36" s="34"/>
      <c r="N36" s="34"/>
      <c r="O36" s="34"/>
      <c r="P36" s="37"/>
      <c r="Q36" s="37"/>
      <c r="R36" s="37"/>
    </row>
    <row r="37" spans="2:18" ht="16.5">
      <c r="B37" s="103"/>
      <c r="C37" s="34"/>
      <c r="D37" s="34"/>
      <c r="E37" s="34"/>
      <c r="F37" s="34"/>
      <c r="G37" s="34"/>
      <c r="H37" s="34"/>
      <c r="I37" s="34"/>
      <c r="J37" s="34"/>
      <c r="K37" s="34"/>
      <c r="L37" s="34"/>
      <c r="M37" s="34"/>
      <c r="N37" s="34"/>
      <c r="O37" s="34"/>
      <c r="P37" s="37"/>
      <c r="Q37" s="37"/>
      <c r="R37" s="37"/>
    </row>
    <row r="38" spans="11:18" ht="16.5">
      <c r="K38" s="34"/>
      <c r="L38" s="34"/>
      <c r="M38" s="34"/>
      <c r="N38" s="34"/>
      <c r="O38" s="34"/>
      <c r="P38" s="37"/>
      <c r="Q38" s="37"/>
      <c r="R38" s="37"/>
    </row>
    <row r="39" spans="11:18" ht="16.5">
      <c r="K39" s="34"/>
      <c r="L39" s="34"/>
      <c r="M39" s="34"/>
      <c r="N39" s="34"/>
      <c r="O39" s="34"/>
      <c r="P39" s="37"/>
      <c r="Q39" s="37"/>
      <c r="R39" s="37"/>
    </row>
    <row r="40" spans="11:18" ht="16.5">
      <c r="K40" s="34"/>
      <c r="L40" s="34"/>
      <c r="M40" s="34"/>
      <c r="N40" s="34"/>
      <c r="O40" s="34"/>
      <c r="P40" s="37"/>
      <c r="Q40" s="37"/>
      <c r="R40" s="37"/>
    </row>
    <row r="41" spans="11:18" ht="16.5">
      <c r="K41" s="34"/>
      <c r="L41" s="34"/>
      <c r="M41" s="34"/>
      <c r="N41" s="34"/>
      <c r="O41" s="34"/>
      <c r="P41" s="37"/>
      <c r="Q41" s="37"/>
      <c r="R41" s="37"/>
    </row>
    <row r="42" spans="11:18" ht="16.5">
      <c r="K42" s="34"/>
      <c r="L42" s="34"/>
      <c r="M42" s="34"/>
      <c r="N42" s="34"/>
      <c r="O42" s="34"/>
      <c r="P42" s="37"/>
      <c r="Q42" s="37"/>
      <c r="R42" s="37"/>
    </row>
    <row r="43" spans="11:18" ht="16.5">
      <c r="K43" s="34"/>
      <c r="L43" s="34"/>
      <c r="M43" s="34"/>
      <c r="N43" s="34"/>
      <c r="O43" s="34"/>
      <c r="P43" s="37"/>
      <c r="Q43" s="37"/>
      <c r="R43" s="37"/>
    </row>
    <row r="44" spans="2:18" ht="16.5">
      <c r="B44" s="103"/>
      <c r="C44" s="34"/>
      <c r="D44" s="34"/>
      <c r="E44" s="34"/>
      <c r="F44" s="34"/>
      <c r="G44" s="34"/>
      <c r="H44" s="34"/>
      <c r="I44" s="34"/>
      <c r="J44" s="34"/>
      <c r="K44" s="34"/>
      <c r="L44" s="34"/>
      <c r="M44" s="34"/>
      <c r="N44" s="34"/>
      <c r="O44" s="34"/>
      <c r="P44" s="37"/>
      <c r="Q44" s="37"/>
      <c r="R44" s="37"/>
    </row>
    <row r="45" spans="2:18" ht="16.5">
      <c r="B45" s="103"/>
      <c r="C45" s="34"/>
      <c r="D45" s="34"/>
      <c r="E45" s="34"/>
      <c r="F45" s="34"/>
      <c r="G45" s="34"/>
      <c r="H45" s="34"/>
      <c r="I45" s="34"/>
      <c r="J45" s="34"/>
      <c r="K45" s="34"/>
      <c r="L45" s="34"/>
      <c r="M45" s="34"/>
      <c r="N45" s="34"/>
      <c r="O45" s="34"/>
      <c r="P45" s="37"/>
      <c r="Q45" s="37"/>
      <c r="R45" s="37"/>
    </row>
    <row r="46" spans="2:18" ht="16.5">
      <c r="B46" s="103"/>
      <c r="C46" s="34"/>
      <c r="D46" s="34"/>
      <c r="E46" s="34"/>
      <c r="F46" s="34"/>
      <c r="G46" s="34"/>
      <c r="H46" s="34"/>
      <c r="I46" s="34"/>
      <c r="J46" s="34"/>
      <c r="K46" s="34"/>
      <c r="L46" s="34"/>
      <c r="M46" s="34"/>
      <c r="N46" s="34"/>
      <c r="O46" s="34"/>
      <c r="P46" s="37"/>
      <c r="Q46" s="37"/>
      <c r="R46" s="37"/>
    </row>
    <row r="47" spans="2:18" ht="16.5">
      <c r="B47" s="103"/>
      <c r="C47" s="34"/>
      <c r="D47" s="34"/>
      <c r="E47" s="34"/>
      <c r="F47" s="34"/>
      <c r="G47" s="34"/>
      <c r="H47" s="34"/>
      <c r="I47" s="34"/>
      <c r="J47" s="34"/>
      <c r="K47" s="34"/>
      <c r="L47" s="34"/>
      <c r="M47" s="34"/>
      <c r="N47" s="34"/>
      <c r="O47" s="34"/>
      <c r="P47" s="37"/>
      <c r="Q47" s="37"/>
      <c r="R47" s="37"/>
    </row>
    <row r="48" spans="2:18" ht="16.5">
      <c r="B48" s="103"/>
      <c r="C48" s="34"/>
      <c r="D48" s="34"/>
      <c r="E48" s="34"/>
      <c r="F48" s="34"/>
      <c r="G48" s="34"/>
      <c r="H48" s="34"/>
      <c r="I48" s="34"/>
      <c r="J48" s="34"/>
      <c r="K48" s="34"/>
      <c r="L48" s="34"/>
      <c r="M48" s="34"/>
      <c r="N48" s="34"/>
      <c r="O48" s="34"/>
      <c r="P48" s="37"/>
      <c r="Q48" s="37"/>
      <c r="R48" s="37"/>
    </row>
    <row r="49" spans="2:18" ht="16.5">
      <c r="B49" s="103"/>
      <c r="C49" s="34"/>
      <c r="D49" s="34"/>
      <c r="E49" s="34"/>
      <c r="F49" s="34"/>
      <c r="G49" s="34"/>
      <c r="H49" s="34"/>
      <c r="I49" s="34"/>
      <c r="J49" s="34"/>
      <c r="K49" s="34"/>
      <c r="L49" s="34"/>
      <c r="M49" s="34"/>
      <c r="N49" s="34"/>
      <c r="O49" s="34"/>
      <c r="P49" s="37"/>
      <c r="Q49" s="37"/>
      <c r="R49" s="37"/>
    </row>
    <row r="50" spans="2:18" ht="16.5">
      <c r="B50" s="103"/>
      <c r="C50" s="34"/>
      <c r="D50" s="34"/>
      <c r="E50" s="34"/>
      <c r="F50" s="34"/>
      <c r="G50" s="34"/>
      <c r="H50" s="34"/>
      <c r="I50" s="34"/>
      <c r="J50" s="34"/>
      <c r="K50" s="34"/>
      <c r="L50" s="34"/>
      <c r="M50" s="34"/>
      <c r="N50" s="34"/>
      <c r="O50" s="34"/>
      <c r="P50" s="37"/>
      <c r="Q50" s="37"/>
      <c r="R50" s="37"/>
    </row>
    <row r="51" spans="2:18" ht="16.5">
      <c r="B51" s="103"/>
      <c r="C51" s="34"/>
      <c r="D51" s="34"/>
      <c r="E51" s="34"/>
      <c r="F51" s="34"/>
      <c r="G51" s="34"/>
      <c r="H51" s="34"/>
      <c r="I51" s="34"/>
      <c r="J51" s="34"/>
      <c r="K51" s="34"/>
      <c r="L51" s="34"/>
      <c r="M51" s="34"/>
      <c r="N51" s="34"/>
      <c r="O51" s="34"/>
      <c r="P51" s="37"/>
      <c r="Q51" s="37"/>
      <c r="R51" s="37"/>
    </row>
    <row r="52" spans="2:18" ht="16.5">
      <c r="B52" s="103"/>
      <c r="C52" s="34"/>
      <c r="D52" s="34"/>
      <c r="E52" s="34"/>
      <c r="F52" s="34"/>
      <c r="G52" s="34"/>
      <c r="H52" s="34"/>
      <c r="I52" s="34"/>
      <c r="J52" s="34"/>
      <c r="K52" s="34"/>
      <c r="L52" s="34"/>
      <c r="M52" s="34"/>
      <c r="N52" s="34"/>
      <c r="O52" s="34"/>
      <c r="P52" s="37"/>
      <c r="Q52" s="37"/>
      <c r="R52" s="37"/>
    </row>
    <row r="53" spans="2:18" ht="16.5">
      <c r="B53" s="103"/>
      <c r="C53" s="34"/>
      <c r="D53" s="34"/>
      <c r="E53" s="34"/>
      <c r="F53" s="34"/>
      <c r="G53" s="34"/>
      <c r="H53" s="34"/>
      <c r="I53" s="34"/>
      <c r="J53" s="137"/>
      <c r="K53" s="137"/>
      <c r="L53" s="137"/>
      <c r="M53" s="137"/>
      <c r="N53" s="137"/>
      <c r="O53" s="137"/>
      <c r="P53" s="137"/>
      <c r="Q53" s="137"/>
      <c r="R53" s="37"/>
    </row>
    <row r="54" spans="2:18" ht="16.5">
      <c r="B54" s="103"/>
      <c r="C54" s="34"/>
      <c r="D54" s="34"/>
      <c r="E54" s="34"/>
      <c r="F54" s="34"/>
      <c r="G54" s="34"/>
      <c r="H54" s="34"/>
      <c r="I54" s="34"/>
      <c r="J54" s="137"/>
      <c r="K54" s="137"/>
      <c r="L54" s="137"/>
      <c r="M54" s="137"/>
      <c r="N54" s="137"/>
      <c r="O54" s="137"/>
      <c r="P54" s="137"/>
      <c r="Q54" s="137"/>
      <c r="R54" s="37"/>
    </row>
    <row r="55" spans="2:18" ht="16.5">
      <c r="B55" s="103"/>
      <c r="C55" s="34"/>
      <c r="D55" s="34"/>
      <c r="E55" s="34"/>
      <c r="F55" s="34"/>
      <c r="G55" s="34"/>
      <c r="H55" s="34"/>
      <c r="I55" s="34"/>
      <c r="J55" s="137"/>
      <c r="K55" s="137"/>
      <c r="L55" s="137"/>
      <c r="M55" s="137"/>
      <c r="N55" s="137"/>
      <c r="O55" s="137"/>
      <c r="P55" s="137"/>
      <c r="Q55" s="137"/>
      <c r="R55" s="37"/>
    </row>
    <row r="56" spans="2:18" ht="16.5">
      <c r="B56" s="103"/>
      <c r="C56" s="34"/>
      <c r="D56" s="34"/>
      <c r="E56" s="34"/>
      <c r="F56" s="34"/>
      <c r="G56" s="34"/>
      <c r="H56" s="34"/>
      <c r="I56" s="34"/>
      <c r="J56" s="34"/>
      <c r="K56" s="34"/>
      <c r="L56" s="34"/>
      <c r="M56" s="34"/>
      <c r="N56" s="34"/>
      <c r="O56" s="34"/>
      <c r="P56" s="37"/>
      <c r="Q56" s="37"/>
      <c r="R56" s="37"/>
    </row>
    <row r="57" spans="2:18" ht="16.5">
      <c r="B57" s="103"/>
      <c r="C57" s="34"/>
      <c r="D57" s="34"/>
      <c r="E57" s="34"/>
      <c r="F57" s="34"/>
      <c r="G57" s="34"/>
      <c r="H57" s="34"/>
      <c r="I57" s="34"/>
      <c r="J57" s="34"/>
      <c r="K57" s="34"/>
      <c r="L57" s="34"/>
      <c r="M57" s="34"/>
      <c r="N57" s="34"/>
      <c r="O57" s="34"/>
      <c r="P57" s="37"/>
      <c r="Q57" s="37"/>
      <c r="R57" s="37"/>
    </row>
    <row r="58" spans="2:18" ht="16.5">
      <c r="B58" s="103"/>
      <c r="C58" s="34"/>
      <c r="D58" s="34"/>
      <c r="E58" s="34"/>
      <c r="F58" s="34"/>
      <c r="G58" s="34"/>
      <c r="H58" s="34"/>
      <c r="I58" s="34"/>
      <c r="J58" s="137"/>
      <c r="K58" s="137"/>
      <c r="L58" s="137"/>
      <c r="M58" s="137"/>
      <c r="N58" s="137"/>
      <c r="O58" s="137"/>
      <c r="P58" s="137"/>
      <c r="Q58" s="137"/>
      <c r="R58" s="37"/>
    </row>
    <row r="59" spans="3:18" ht="19.5">
      <c r="C59" s="138"/>
      <c r="L59" s="34"/>
      <c r="M59" s="83"/>
      <c r="N59" s="137"/>
      <c r="O59" s="137"/>
      <c r="P59" s="137"/>
      <c r="Q59" s="137"/>
      <c r="R59" s="37"/>
    </row>
    <row r="60" spans="3:18" ht="16.5">
      <c r="C60" s="139"/>
      <c r="L60" s="34"/>
      <c r="M60" s="69"/>
      <c r="N60" s="137"/>
      <c r="O60" s="137"/>
      <c r="P60" s="137"/>
      <c r="Q60" s="137"/>
      <c r="R60" s="37"/>
    </row>
    <row r="61" spans="3:18" ht="16.5">
      <c r="C61" s="139"/>
      <c r="L61" s="34"/>
      <c r="M61" s="69"/>
      <c r="N61" s="34"/>
      <c r="O61" s="34"/>
      <c r="P61" s="37"/>
      <c r="Q61" s="37"/>
      <c r="R61" s="37"/>
    </row>
    <row r="62" spans="3:18" ht="16.5">
      <c r="C62" s="139"/>
      <c r="L62" s="34"/>
      <c r="M62" s="69"/>
      <c r="N62" s="34"/>
      <c r="O62" s="34"/>
      <c r="P62" s="37"/>
      <c r="Q62" s="37"/>
      <c r="R62" s="37"/>
    </row>
    <row r="63" spans="11:18" ht="16.5">
      <c r="K63" s="69"/>
      <c r="L63" s="69"/>
      <c r="M63" s="69"/>
      <c r="N63" s="34"/>
      <c r="O63" s="34"/>
      <c r="P63" s="37"/>
      <c r="Q63" s="37"/>
      <c r="R63" s="37"/>
    </row>
    <row r="64" spans="14:18" ht="16.5">
      <c r="N64" s="34"/>
      <c r="O64" s="34"/>
      <c r="P64" s="37"/>
      <c r="Q64" s="37"/>
      <c r="R64" s="37"/>
    </row>
    <row r="65" spans="14:18" ht="16.5">
      <c r="N65" s="34"/>
      <c r="O65" s="34"/>
      <c r="P65" s="37"/>
      <c r="Q65" s="37"/>
      <c r="R65" s="37"/>
    </row>
    <row r="66" spans="3:16" ht="19.5">
      <c r="C66" s="140"/>
      <c r="E66" s="140"/>
      <c r="F66" s="140"/>
      <c r="G66" s="140"/>
      <c r="H66" s="140"/>
      <c r="I66" s="140"/>
      <c r="J66" s="140"/>
      <c r="K66" s="140"/>
      <c r="L66" s="140"/>
      <c r="M66" s="140"/>
      <c r="N66" s="140"/>
      <c r="O66" s="140"/>
      <c r="P66" s="140"/>
    </row>
    <row r="67" spans="2:16" ht="19.5">
      <c r="B67" s="141"/>
      <c r="C67" s="140"/>
      <c r="D67" s="141"/>
      <c r="E67" s="140"/>
      <c r="F67" s="140"/>
      <c r="G67" s="140"/>
      <c r="H67" s="140"/>
      <c r="I67" s="140"/>
      <c r="J67" s="140"/>
      <c r="K67" s="140"/>
      <c r="L67" s="140"/>
      <c r="M67" s="140"/>
      <c r="N67" s="140"/>
      <c r="O67" s="140"/>
      <c r="P67" s="140"/>
    </row>
    <row r="68" spans="2:16" ht="19.5">
      <c r="B68" s="103"/>
      <c r="C68" s="140"/>
      <c r="D68" s="141"/>
      <c r="E68" s="140"/>
      <c r="F68" s="140"/>
      <c r="G68" s="140"/>
      <c r="H68" s="140"/>
      <c r="I68" s="140"/>
      <c r="J68" s="140"/>
      <c r="K68" s="140"/>
      <c r="L68" s="140"/>
      <c r="M68" s="140"/>
      <c r="N68" s="140"/>
      <c r="O68" s="140"/>
      <c r="P68" s="140"/>
    </row>
    <row r="69" spans="2:16" ht="19.5">
      <c r="B69" s="103"/>
      <c r="C69" s="140"/>
      <c r="D69" s="141"/>
      <c r="E69" s="140"/>
      <c r="F69" s="140"/>
      <c r="G69" s="140"/>
      <c r="H69" s="140"/>
      <c r="I69" s="140"/>
      <c r="J69" s="140"/>
      <c r="K69" s="140"/>
      <c r="L69" s="140"/>
      <c r="M69" s="140"/>
      <c r="N69" s="140"/>
      <c r="O69" s="140"/>
      <c r="P69" s="140"/>
    </row>
    <row r="70" spans="2:16" ht="19.5">
      <c r="B70" s="103"/>
      <c r="C70" s="140"/>
      <c r="D70" s="141"/>
      <c r="E70" s="140"/>
      <c r="F70" s="140"/>
      <c r="G70" s="140"/>
      <c r="H70" s="140"/>
      <c r="I70" s="140"/>
      <c r="J70" s="140"/>
      <c r="K70" s="140"/>
      <c r="L70" s="140"/>
      <c r="M70" s="140"/>
      <c r="N70" s="140"/>
      <c r="O70" s="140"/>
      <c r="P70" s="140"/>
    </row>
    <row r="71" spans="2:16" ht="19.5">
      <c r="B71" s="103"/>
      <c r="C71" s="140"/>
      <c r="D71" s="141"/>
      <c r="E71" s="140"/>
      <c r="F71" s="140"/>
      <c r="G71" s="140"/>
      <c r="H71" s="140"/>
      <c r="I71" s="140"/>
      <c r="J71" s="140"/>
      <c r="K71" s="140"/>
      <c r="L71" s="140"/>
      <c r="M71" s="140"/>
      <c r="N71" s="140"/>
      <c r="O71" s="140"/>
      <c r="P71" s="140"/>
    </row>
    <row r="72" spans="2:16" ht="19.5">
      <c r="B72" s="103"/>
      <c r="C72" s="140"/>
      <c r="D72" s="141"/>
      <c r="E72" s="140"/>
      <c r="F72" s="140"/>
      <c r="G72" s="140"/>
      <c r="H72" s="140"/>
      <c r="I72" s="140"/>
      <c r="J72" s="140"/>
      <c r="K72" s="140"/>
      <c r="L72" s="140"/>
      <c r="M72" s="140"/>
      <c r="N72" s="140"/>
      <c r="O72" s="140"/>
      <c r="P72" s="140"/>
    </row>
    <row r="73" spans="2:16" ht="19.5">
      <c r="B73" s="103"/>
      <c r="C73" s="140"/>
      <c r="D73" s="141"/>
      <c r="E73" s="140"/>
      <c r="F73" s="140"/>
      <c r="G73" s="140"/>
      <c r="H73" s="140"/>
      <c r="I73" s="140"/>
      <c r="J73" s="140"/>
      <c r="K73" s="140"/>
      <c r="L73" s="140"/>
      <c r="M73" s="140"/>
      <c r="N73" s="140"/>
      <c r="O73" s="140"/>
      <c r="P73" s="140"/>
    </row>
    <row r="74" spans="2:16" ht="19.5">
      <c r="B74" s="103"/>
      <c r="C74" s="140"/>
      <c r="D74" s="141"/>
      <c r="E74" s="140"/>
      <c r="F74" s="140"/>
      <c r="G74" s="140"/>
      <c r="H74" s="140"/>
      <c r="I74" s="140"/>
      <c r="J74" s="140"/>
      <c r="K74" s="140"/>
      <c r="L74" s="140"/>
      <c r="M74" s="140"/>
      <c r="N74" s="140"/>
      <c r="O74" s="140"/>
      <c r="P74" s="140"/>
    </row>
    <row r="75" spans="2:21" s="34" customFormat="1" ht="19.5">
      <c r="B75" s="103"/>
      <c r="D75" s="142"/>
      <c r="P75" s="37"/>
      <c r="Q75" s="37"/>
      <c r="R75" s="37"/>
      <c r="S75" s="37"/>
      <c r="T75" s="37"/>
      <c r="U75" s="37"/>
    </row>
    <row r="76" spans="2:21" s="34" customFormat="1" ht="16.5">
      <c r="B76" s="103"/>
      <c r="C76" s="69"/>
      <c r="D76" s="69"/>
      <c r="E76" s="69"/>
      <c r="F76" s="84"/>
      <c r="G76" s="69"/>
      <c r="H76" s="69"/>
      <c r="I76" s="69"/>
      <c r="J76" s="69"/>
      <c r="K76" s="69"/>
      <c r="L76" s="69"/>
      <c r="M76" s="69"/>
      <c r="N76" s="69"/>
      <c r="O76" s="69"/>
      <c r="P76" s="37"/>
      <c r="Q76" s="37"/>
      <c r="R76" s="37"/>
      <c r="S76" s="37"/>
      <c r="T76" s="37"/>
      <c r="U76" s="37"/>
    </row>
    <row r="77" spans="2:21" s="34" customFormat="1" ht="16.5">
      <c r="B77" s="103"/>
      <c r="C77" s="69"/>
      <c r="D77" s="69"/>
      <c r="E77" s="143"/>
      <c r="F77" s="69"/>
      <c r="G77" s="69"/>
      <c r="H77" s="69"/>
      <c r="I77" s="69"/>
      <c r="J77" s="69"/>
      <c r="K77" s="144"/>
      <c r="L77" s="69"/>
      <c r="M77" s="144"/>
      <c r="N77" s="69"/>
      <c r="O77" s="145"/>
      <c r="P77" s="37"/>
      <c r="Q77" s="37"/>
      <c r="R77" s="37"/>
      <c r="S77" s="37"/>
      <c r="T77" s="37"/>
      <c r="U77" s="37"/>
    </row>
    <row r="78" spans="2:21" s="34" customFormat="1" ht="16.5">
      <c r="B78" s="103"/>
      <c r="C78" s="69"/>
      <c r="D78" s="69"/>
      <c r="E78" s="145"/>
      <c r="F78" s="69"/>
      <c r="G78" s="69"/>
      <c r="H78" s="146"/>
      <c r="I78" s="146"/>
      <c r="J78" s="69"/>
      <c r="K78" s="145"/>
      <c r="L78" s="69"/>
      <c r="M78" s="145"/>
      <c r="N78" s="69"/>
      <c r="O78" s="145"/>
      <c r="P78" s="37"/>
      <c r="Q78" s="37"/>
      <c r="R78" s="37"/>
      <c r="S78" s="37"/>
      <c r="T78" s="37"/>
      <c r="U78" s="37"/>
    </row>
    <row r="79" ht="16.5">
      <c r="B79" s="103"/>
    </row>
    <row r="80" spans="2:27" ht="16.5">
      <c r="B80" s="103"/>
      <c r="AA80" s="28"/>
    </row>
    <row r="81" spans="2:27" ht="16.5">
      <c r="B81" s="103"/>
      <c r="AA81" s="28"/>
    </row>
    <row r="82" spans="2:27" ht="16.5">
      <c r="B82" s="103"/>
      <c r="AA82" s="28"/>
    </row>
    <row r="83" spans="2:27" ht="16.5">
      <c r="B83" s="103"/>
      <c r="AA83" s="28"/>
    </row>
    <row r="84" spans="2:27" ht="16.5">
      <c r="B84" s="103"/>
      <c r="AA84" s="28"/>
    </row>
    <row r="85" spans="2:27" ht="16.5">
      <c r="B85" s="103"/>
      <c r="AA85" s="28"/>
    </row>
    <row r="86" spans="2:27" ht="16.5">
      <c r="B86" s="103"/>
      <c r="AA86" s="28"/>
    </row>
    <row r="87" spans="2:27" ht="16.5">
      <c r="B87" s="103"/>
      <c r="AA87" s="28"/>
    </row>
    <row r="88" spans="2:27" ht="16.5">
      <c r="B88" s="103"/>
      <c r="AA88" s="28"/>
    </row>
    <row r="89" ht="16.5">
      <c r="B89" s="103"/>
    </row>
    <row r="90" ht="16.5">
      <c r="B90" s="103"/>
    </row>
    <row r="91" ht="16.5">
      <c r="B91" s="103"/>
    </row>
    <row r="92" ht="16.5">
      <c r="B92" s="103"/>
    </row>
    <row r="93" ht="16.5">
      <c r="B93" s="103"/>
    </row>
    <row r="94" ht="16.5">
      <c r="B94" s="103"/>
    </row>
    <row r="95" ht="16.5">
      <c r="B95" s="103"/>
    </row>
    <row r="96" ht="16.5">
      <c r="B96" s="103"/>
    </row>
    <row r="97" ht="16.5">
      <c r="B97" s="103"/>
    </row>
    <row r="98" ht="16.5">
      <c r="B98" s="103"/>
    </row>
    <row r="99" ht="16.5">
      <c r="B99" s="103"/>
    </row>
    <row r="100" ht="16.5">
      <c r="B100" s="103"/>
    </row>
    <row r="101" ht="16.5">
      <c r="B101" s="103"/>
    </row>
    <row r="102" ht="16.5">
      <c r="B102" s="103"/>
    </row>
    <row r="103" ht="16.5">
      <c r="B103" s="103"/>
    </row>
    <row r="104" ht="16.5">
      <c r="B104" s="103"/>
    </row>
    <row r="105" ht="16.5">
      <c r="B105" s="103"/>
    </row>
    <row r="106" ht="16.5">
      <c r="B106" s="103"/>
    </row>
    <row r="107" ht="16.5">
      <c r="B107" s="103"/>
    </row>
    <row r="108" ht="16.5">
      <c r="B108" s="103"/>
    </row>
    <row r="109" ht="16.5">
      <c r="B109" s="34"/>
    </row>
    <row r="113" spans="14:15" ht="16.5">
      <c r="N113" s="69"/>
      <c r="O113" s="69"/>
    </row>
  </sheetData>
  <sheetProtection password="8A5C" sheet="1" formatCells="0" insertHyperlinks="0"/>
  <protectedRanges>
    <protectedRange sqref="L5:L7 L9:L10" name="範圍7"/>
    <protectedRange sqref="J4:J20 J24:T26 J21:T21 J66:J109 K63:L109 M36:R109 K36:L59 J36:J37 J31 J44:J58 S35:W109 J29:T29" name="範圍5"/>
    <protectedRange sqref="M3:M4 M7:M8 N3:N9 O3:O4 O7:O9 M11:O21 P3:X21 M24:V26 U21:W28 L63:L108 L36:L59 M36:S108 U29:V108 L29:T29 T35:T108" name="範圍2"/>
    <protectedRange sqref="D1:Q1 D4:D14 D19:D20 E4:E8 E11:E21 D24:E25 E31 G4:G6 G8:G21 H4:H21 G24:H26 D67:D108 P35:Q35 E66:E108 B67:B108 G66:H108 H31 D36:E37 M35:N35 N30:N34 B44:B58 D44:E58 G36:H37 G44:H58 S30:T30 P30:Q30 K35 C2:P3 B36:B37 C35 H35 F31 E35:F35 B1:B34 G29:H30 D29:E30" name="範圍1"/>
    <protectedRange sqref="D21 D26:E26 C31:D34" name="範圍3"/>
    <protectedRange sqref="C31:D31" name="範圍4"/>
    <protectedRange sqref="J4:O4 J7:O8 J11:U21" name="範圍6"/>
    <protectedRange sqref="D31:D34 T30:T34 B30:C34 B35:T54 J31 N30:N34 O30 B31:G31 H30:H31" name="範圍8"/>
  </protectedRanges>
  <mergeCells count="13">
    <mergeCell ref="S1:T1"/>
    <mergeCell ref="AF17:AM17"/>
    <mergeCell ref="AE17:AE18"/>
    <mergeCell ref="V14:X14"/>
    <mergeCell ref="AC17:AC18"/>
    <mergeCell ref="AD17:AD18"/>
    <mergeCell ref="L4:M4"/>
    <mergeCell ref="N4:O4"/>
    <mergeCell ref="J4:K4"/>
    <mergeCell ref="D1:O1"/>
    <mergeCell ref="J8:K8"/>
    <mergeCell ref="L8:M8"/>
    <mergeCell ref="N8:O8"/>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sato</cp:lastModifiedBy>
  <cp:lastPrinted>2013-04-25T00:24:11Z</cp:lastPrinted>
  <dcterms:created xsi:type="dcterms:W3CDTF">2011-04-28T11:12:58Z</dcterms:created>
  <dcterms:modified xsi:type="dcterms:W3CDTF">2019-03-26T08:08:38Z</dcterms:modified>
  <cp:category/>
  <cp:version/>
  <cp:contentType/>
  <cp:contentStatus/>
</cp:coreProperties>
</file>